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2080" windowHeight="11130" activeTab="1"/>
  </bookViews>
  <sheets>
    <sheet name="10-H Instructions" sheetId="6" r:id="rId1"/>
    <sheet name="10-H" sheetId="1" r:id="rId2"/>
    <sheet name="Sample Cost Proposal" sheetId="7" r:id="rId3"/>
    <sheet name="Sample Cost Prop_Supplement" sheetId="8" r:id="rId4"/>
    <sheet name="Cost Proposal I" sheetId="3" state="hidden" r:id="rId5"/>
  </sheets>
  <definedNames>
    <definedName name="OLE_LINK1" localSheetId="0">'10-H Instructions'!#REF!</definedName>
    <definedName name="_xlnm.Print_Area" localSheetId="1">'10-H'!$A$1:$Q$163</definedName>
    <definedName name="_xlnm.Print_Area" localSheetId="0">'10-H Instructions'!$A$1:$D$75</definedName>
    <definedName name="_xlnm.Print_Titles" localSheetId="1">'10-H'!$3:$16</definedName>
  </definedNames>
  <calcPr calcId="144525"/>
</workbook>
</file>

<file path=xl/calcChain.xml><?xml version="1.0" encoding="utf-8"?>
<calcChain xmlns="http://schemas.openxmlformats.org/spreadsheetml/2006/main">
  <c r="N20" i="8" l="1"/>
  <c r="M20" i="8"/>
  <c r="L20" i="8"/>
  <c r="K20" i="8"/>
  <c r="J20" i="8"/>
  <c r="P20" i="8" s="1"/>
  <c r="I20" i="8"/>
  <c r="H20" i="8"/>
  <c r="G20" i="8"/>
  <c r="F20" i="8"/>
  <c r="E20" i="8"/>
  <c r="D20" i="8"/>
  <c r="C20" i="8"/>
  <c r="P19" i="8"/>
  <c r="P18" i="8"/>
  <c r="L14" i="8"/>
  <c r="K14" i="8"/>
  <c r="H14" i="8"/>
  <c r="G14" i="8"/>
  <c r="F14" i="8"/>
  <c r="E14" i="8"/>
  <c r="D14" i="8"/>
  <c r="C14" i="8"/>
  <c r="N13" i="8"/>
  <c r="M13" i="8"/>
  <c r="J13" i="8"/>
  <c r="I13" i="8"/>
  <c r="N12" i="8"/>
  <c r="N14" i="8" s="1"/>
  <c r="M12" i="8"/>
  <c r="M14" i="8" s="1"/>
  <c r="J12" i="8"/>
  <c r="P12" i="8" s="1"/>
  <c r="I12" i="8"/>
  <c r="L10" i="8"/>
  <c r="L15" i="8" s="1"/>
  <c r="K10" i="8"/>
  <c r="H10" i="8"/>
  <c r="H15" i="8" s="1"/>
  <c r="G10" i="8"/>
  <c r="G15" i="8" s="1"/>
  <c r="F10" i="8"/>
  <c r="F15" i="8" s="1"/>
  <c r="E10" i="8"/>
  <c r="E15" i="8" s="1"/>
  <c r="D10" i="8"/>
  <c r="D15" i="8" s="1"/>
  <c r="C10" i="8"/>
  <c r="C15" i="8" s="1"/>
  <c r="N9" i="8"/>
  <c r="M9" i="8"/>
  <c r="J9" i="8"/>
  <c r="P9" i="8" s="1"/>
  <c r="I9" i="8"/>
  <c r="N8" i="8"/>
  <c r="M8" i="8"/>
  <c r="J8" i="8"/>
  <c r="P8" i="8" s="1"/>
  <c r="I8" i="8"/>
  <c r="N7" i="8"/>
  <c r="M7" i="8"/>
  <c r="J7" i="8"/>
  <c r="J10" i="8" s="1"/>
  <c r="I7" i="8"/>
  <c r="I10" i="8" s="1"/>
  <c r="T20" i="7"/>
  <c r="S20" i="7"/>
  <c r="R20" i="7"/>
  <c r="Q20" i="7"/>
  <c r="P20" i="7"/>
  <c r="O20" i="7"/>
  <c r="N20" i="7"/>
  <c r="M20" i="7"/>
  <c r="V20" i="7" s="1"/>
  <c r="L20" i="7"/>
  <c r="K20" i="7"/>
  <c r="J20" i="7"/>
  <c r="I20" i="7"/>
  <c r="H20" i="7"/>
  <c r="G20" i="7"/>
  <c r="F20" i="7"/>
  <c r="E20" i="7"/>
  <c r="D20" i="7"/>
  <c r="C20" i="7"/>
  <c r="V19" i="7"/>
  <c r="V18" i="7"/>
  <c r="O14" i="7"/>
  <c r="N14" i="7"/>
  <c r="H14" i="7"/>
  <c r="G14" i="7"/>
  <c r="F14" i="7"/>
  <c r="E14" i="7"/>
  <c r="D14" i="7"/>
  <c r="C14" i="7"/>
  <c r="Q13" i="7"/>
  <c r="R13" i="7" s="1"/>
  <c r="P13" i="7"/>
  <c r="U13" i="7" s="1"/>
  <c r="I13" i="7"/>
  <c r="Q12" i="7"/>
  <c r="R12" i="7" s="1"/>
  <c r="P12" i="7"/>
  <c r="I12" i="7"/>
  <c r="I14" i="7" s="1"/>
  <c r="I15" i="7" s="1"/>
  <c r="M11" i="7"/>
  <c r="O10" i="7"/>
  <c r="N10" i="7"/>
  <c r="H10" i="7"/>
  <c r="G10" i="7"/>
  <c r="G15" i="7" s="1"/>
  <c r="F10" i="7"/>
  <c r="F15" i="7" s="1"/>
  <c r="E10" i="7"/>
  <c r="E15" i="7" s="1"/>
  <c r="D10" i="7"/>
  <c r="C10" i="7"/>
  <c r="C15" i="7" s="1"/>
  <c r="Q9" i="7"/>
  <c r="P9" i="7"/>
  <c r="I9" i="7"/>
  <c r="U9" i="7" s="1"/>
  <c r="Q8" i="7"/>
  <c r="P8" i="7"/>
  <c r="I8" i="7"/>
  <c r="U8" i="7" s="1"/>
  <c r="Q7" i="7"/>
  <c r="R7" i="7" s="1"/>
  <c r="P7" i="7"/>
  <c r="P10" i="7" s="1"/>
  <c r="I7" i="7"/>
  <c r="I10" i="7" s="1"/>
  <c r="U10" i="7" s="1"/>
  <c r="H5" i="7"/>
  <c r="G5" i="7"/>
  <c r="J12" i="7" s="1"/>
  <c r="F5" i="7"/>
  <c r="E5" i="7"/>
  <c r="J9" i="7" s="1"/>
  <c r="U7" i="7" l="1"/>
  <c r="U12" i="7"/>
  <c r="N15" i="7"/>
  <c r="M10" i="8"/>
  <c r="O10" i="8" s="1"/>
  <c r="K15" i="8"/>
  <c r="O15" i="7"/>
  <c r="D15" i="7"/>
  <c r="H15" i="7"/>
  <c r="O8" i="8"/>
  <c r="O9" i="8"/>
  <c r="O12" i="8"/>
  <c r="O13" i="8"/>
  <c r="J14" i="8"/>
  <c r="J15" i="8" s="1"/>
  <c r="M15" i="8"/>
  <c r="P7" i="8"/>
  <c r="P10" i="8" s="1"/>
  <c r="N10" i="8"/>
  <c r="N15" i="8" s="1"/>
  <c r="N21" i="8" s="1"/>
  <c r="I14" i="8"/>
  <c r="P13" i="8"/>
  <c r="O7" i="8"/>
  <c r="K12" i="7"/>
  <c r="K9" i="7"/>
  <c r="R14" i="7"/>
  <c r="T12" i="7"/>
  <c r="Q10" i="7"/>
  <c r="Q15" i="7" s="1"/>
  <c r="Q14" i="7"/>
  <c r="S7" i="7"/>
  <c r="J7" i="7"/>
  <c r="J8" i="7"/>
  <c r="S12" i="7"/>
  <c r="S13" i="7"/>
  <c r="T13" i="7" s="1"/>
  <c r="J13" i="7"/>
  <c r="P14" i="7"/>
  <c r="P15" i="7" s="1"/>
  <c r="R8" i="7"/>
  <c r="S8" i="7" s="1"/>
  <c r="R9" i="7"/>
  <c r="S9" i="7" s="1"/>
  <c r="T14" i="7" l="1"/>
  <c r="L9" i="7"/>
  <c r="M9" i="7" s="1"/>
  <c r="P14" i="8"/>
  <c r="O14" i="8"/>
  <c r="I15" i="8"/>
  <c r="J21" i="8"/>
  <c r="P15" i="8"/>
  <c r="P21" i="8" s="1"/>
  <c r="O15" i="8"/>
  <c r="R15" i="7"/>
  <c r="T9" i="7"/>
  <c r="K7" i="7"/>
  <c r="J10" i="7"/>
  <c r="K13" i="7"/>
  <c r="T8" i="7"/>
  <c r="S10" i="7"/>
  <c r="R10" i="7"/>
  <c r="L12" i="7"/>
  <c r="M12" i="7" s="1"/>
  <c r="K8" i="7"/>
  <c r="J14" i="7"/>
  <c r="U14" i="7"/>
  <c r="U15" i="7" s="1"/>
  <c r="S14" i="7"/>
  <c r="S15" i="7" s="1"/>
  <c r="T7" i="7"/>
  <c r="V9" i="7" l="1"/>
  <c r="J15" i="7"/>
  <c r="M8" i="7"/>
  <c r="V8" i="7" s="1"/>
  <c r="M13" i="7"/>
  <c r="V13" i="7" s="1"/>
  <c r="L8" i="7"/>
  <c r="L13" i="7"/>
  <c r="V12" i="7"/>
  <c r="L14" i="7"/>
  <c r="K14" i="7"/>
  <c r="K10" i="7"/>
  <c r="K15" i="7"/>
  <c r="T15" i="7"/>
  <c r="T21" i="7" s="1"/>
  <c r="T10" i="7"/>
  <c r="L7" i="7"/>
  <c r="M14" i="7" l="1"/>
  <c r="V14" i="7" s="1"/>
  <c r="L10" i="7"/>
  <c r="L15" i="7" s="1"/>
  <c r="M15" i="7" s="1"/>
  <c r="M7" i="7"/>
  <c r="M10" i="7" l="1"/>
  <c r="V7" i="7"/>
  <c r="V10" i="7" s="1"/>
  <c r="V15" i="7"/>
  <c r="V21" i="7" s="1"/>
  <c r="M21" i="7"/>
  <c r="I19" i="1" l="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8" i="1"/>
  <c r="I17" i="1"/>
  <c r="K10" i="1" l="1"/>
  <c r="H17" i="1" l="1"/>
  <c r="M17" i="1" s="1"/>
  <c r="H19" i="1"/>
  <c r="H23" i="1"/>
  <c r="H27" i="1"/>
  <c r="K27" i="1" s="1"/>
  <c r="H31" i="1"/>
  <c r="M31" i="1" s="1"/>
  <c r="H35" i="1"/>
  <c r="K35" i="1" s="1"/>
  <c r="H39" i="1"/>
  <c r="H43" i="1"/>
  <c r="H47" i="1"/>
  <c r="H51" i="1"/>
  <c r="H55" i="1"/>
  <c r="H59" i="1"/>
  <c r="H63" i="1"/>
  <c r="H67" i="1"/>
  <c r="H71" i="1"/>
  <c r="H75" i="1"/>
  <c r="H79" i="1"/>
  <c r="H83" i="1"/>
  <c r="H87" i="1"/>
  <c r="H91" i="1"/>
  <c r="H95" i="1"/>
  <c r="H99" i="1"/>
  <c r="H113" i="1"/>
  <c r="H117" i="1"/>
  <c r="H121" i="1"/>
  <c r="H125" i="1"/>
  <c r="H129" i="1"/>
  <c r="H133" i="1"/>
  <c r="H102" i="1"/>
  <c r="H106" i="1"/>
  <c r="H100" i="1"/>
  <c r="H20" i="1"/>
  <c r="K20" i="1" s="1"/>
  <c r="H24" i="1"/>
  <c r="H28" i="1"/>
  <c r="M28" i="1" s="1"/>
  <c r="H32" i="1"/>
  <c r="H36" i="1"/>
  <c r="K36" i="1" s="1"/>
  <c r="H40" i="1"/>
  <c r="H44" i="1"/>
  <c r="H48" i="1"/>
  <c r="H52" i="1"/>
  <c r="H56" i="1"/>
  <c r="H60" i="1"/>
  <c r="H64" i="1"/>
  <c r="H68" i="1"/>
  <c r="H72" i="1"/>
  <c r="H76" i="1"/>
  <c r="H80" i="1"/>
  <c r="H84" i="1"/>
  <c r="H88" i="1"/>
  <c r="H92" i="1"/>
  <c r="H96" i="1"/>
  <c r="H110" i="1"/>
  <c r="H114" i="1"/>
  <c r="H118" i="1"/>
  <c r="H122" i="1"/>
  <c r="H126" i="1"/>
  <c r="H130" i="1"/>
  <c r="H134" i="1"/>
  <c r="H103" i="1"/>
  <c r="H107" i="1"/>
  <c r="H101" i="1"/>
  <c r="H21" i="1"/>
  <c r="H25" i="1"/>
  <c r="H29" i="1"/>
  <c r="H33" i="1"/>
  <c r="H37" i="1"/>
  <c r="H41" i="1"/>
  <c r="H45" i="1"/>
  <c r="H26" i="1"/>
  <c r="H42" i="1"/>
  <c r="H53" i="1"/>
  <c r="H61" i="1"/>
  <c r="H69" i="1"/>
  <c r="H77" i="1"/>
  <c r="H85" i="1"/>
  <c r="H93" i="1"/>
  <c r="H111" i="1"/>
  <c r="H119" i="1"/>
  <c r="H127" i="1"/>
  <c r="H135" i="1"/>
  <c r="H108" i="1"/>
  <c r="H30" i="1"/>
  <c r="H46" i="1"/>
  <c r="H54" i="1"/>
  <c r="H62" i="1"/>
  <c r="H70" i="1"/>
  <c r="H78" i="1"/>
  <c r="H86" i="1"/>
  <c r="H94" i="1"/>
  <c r="H112" i="1"/>
  <c r="H120" i="1"/>
  <c r="H128" i="1"/>
  <c r="H136" i="1"/>
  <c r="H109" i="1"/>
  <c r="H18" i="1"/>
  <c r="H34" i="1"/>
  <c r="H49" i="1"/>
  <c r="H57" i="1"/>
  <c r="H65" i="1"/>
  <c r="H73" i="1"/>
  <c r="H81" i="1"/>
  <c r="H89" i="1"/>
  <c r="H97" i="1"/>
  <c r="H115" i="1"/>
  <c r="H123" i="1"/>
  <c r="H131" i="1"/>
  <c r="H104" i="1"/>
  <c r="H22" i="1"/>
  <c r="H38" i="1"/>
  <c r="H50" i="1"/>
  <c r="H58" i="1"/>
  <c r="H66" i="1"/>
  <c r="H74" i="1"/>
  <c r="H82" i="1"/>
  <c r="H90" i="1"/>
  <c r="H98" i="1"/>
  <c r="H116" i="1"/>
  <c r="H124" i="1"/>
  <c r="H132" i="1"/>
  <c r="H105" i="1"/>
  <c r="K32" i="1"/>
  <c r="S13" i="3"/>
  <c r="L11" i="3"/>
  <c r="L12" i="3" s="1"/>
  <c r="K11" i="3"/>
  <c r="M11" i="3" s="1"/>
  <c r="D11" i="3"/>
  <c r="D12" i="3"/>
  <c r="C11" i="3"/>
  <c r="C12" i="3"/>
  <c r="N10" i="3"/>
  <c r="P10" i="3" s="1"/>
  <c r="M10" i="3"/>
  <c r="O9" i="3"/>
  <c r="Q9" i="3" s="1"/>
  <c r="N9" i="3"/>
  <c r="N11" i="3"/>
  <c r="Q11" i="3" s="1"/>
  <c r="M9" i="3"/>
  <c r="G9" i="3"/>
  <c r="H9" i="3" s="1"/>
  <c r="E9" i="3"/>
  <c r="E10" i="3" s="1"/>
  <c r="J8" i="3"/>
  <c r="L7" i="3"/>
  <c r="K7" i="3"/>
  <c r="N7" i="3" s="1"/>
  <c r="E7" i="3"/>
  <c r="D7" i="3"/>
  <c r="C7" i="3"/>
  <c r="F7" i="3" s="1"/>
  <c r="P6" i="3"/>
  <c r="N6" i="3"/>
  <c r="M6" i="3"/>
  <c r="G6" i="3"/>
  <c r="F6" i="3"/>
  <c r="R6" i="3" s="1"/>
  <c r="P11" i="3"/>
  <c r="O11" i="3"/>
  <c r="H6" i="3"/>
  <c r="I6" i="3"/>
  <c r="O6" i="3"/>
  <c r="Q6" i="3" s="1"/>
  <c r="F9" i="3"/>
  <c r="R9" i="3" s="1"/>
  <c r="P9" i="3"/>
  <c r="O10" i="3"/>
  <c r="J6" i="3"/>
  <c r="S6" i="3" s="1"/>
  <c r="P7" i="3" l="1"/>
  <c r="O7" i="3"/>
  <c r="Q7" i="3" s="1"/>
  <c r="N12" i="3"/>
  <c r="E11" i="3"/>
  <c r="G10" i="3"/>
  <c r="F10" i="3"/>
  <c r="R10" i="3" s="1"/>
  <c r="R7" i="3"/>
  <c r="Q10" i="3"/>
  <c r="M7" i="3"/>
  <c r="G7" i="3"/>
  <c r="K12" i="3"/>
  <c r="M12" i="3" s="1"/>
  <c r="I9" i="3"/>
  <c r="J9" i="3" s="1"/>
  <c r="S9" i="3" s="1"/>
  <c r="M20" i="1"/>
  <c r="S20" i="1" s="1"/>
  <c r="K28" i="1"/>
  <c r="S28" i="1" s="1"/>
  <c r="K108" i="1"/>
  <c r="M108" i="1"/>
  <c r="M114" i="1"/>
  <c r="K114" i="1"/>
  <c r="M102" i="1"/>
  <c r="K102" i="1"/>
  <c r="K115" i="1"/>
  <c r="M115" i="1"/>
  <c r="K128" i="1"/>
  <c r="M128" i="1"/>
  <c r="K107" i="1"/>
  <c r="M107" i="1"/>
  <c r="M126" i="1"/>
  <c r="K126" i="1"/>
  <c r="M110" i="1"/>
  <c r="K110" i="1"/>
  <c r="M133" i="1"/>
  <c r="K133" i="1"/>
  <c r="M117" i="1"/>
  <c r="K117" i="1"/>
  <c r="K116" i="1"/>
  <c r="M116" i="1"/>
  <c r="K123" i="1"/>
  <c r="M123" i="1"/>
  <c r="M130" i="1"/>
  <c r="K130" i="1"/>
  <c r="M105" i="1"/>
  <c r="K105" i="1"/>
  <c r="K17" i="1"/>
  <c r="S17" i="1" s="1"/>
  <c r="M132" i="1"/>
  <c r="K132" i="1"/>
  <c r="M104" i="1"/>
  <c r="K104" i="1"/>
  <c r="K120" i="1"/>
  <c r="M120" i="1"/>
  <c r="K127" i="1"/>
  <c r="M127" i="1"/>
  <c r="K103" i="1"/>
  <c r="M103" i="1"/>
  <c r="M122" i="1"/>
  <c r="K122" i="1"/>
  <c r="M129" i="1"/>
  <c r="K129" i="1"/>
  <c r="M113" i="1"/>
  <c r="K113" i="1"/>
  <c r="M124" i="1"/>
  <c r="K124" i="1"/>
  <c r="K131" i="1"/>
  <c r="M131" i="1"/>
  <c r="K109" i="1"/>
  <c r="M109" i="1"/>
  <c r="K112" i="1"/>
  <c r="M112" i="1"/>
  <c r="M119" i="1"/>
  <c r="K119" i="1"/>
  <c r="M118" i="1"/>
  <c r="K118" i="1"/>
  <c r="M106" i="1"/>
  <c r="K106" i="1"/>
  <c r="K125" i="1"/>
  <c r="M125" i="1"/>
  <c r="K111" i="1"/>
  <c r="M111" i="1"/>
  <c r="M121" i="1"/>
  <c r="K121" i="1"/>
  <c r="M27" i="1"/>
  <c r="S27" i="1" s="1"/>
  <c r="K135" i="1"/>
  <c r="M32" i="1"/>
  <c r="S32" i="1" s="1"/>
  <c r="M87" i="1"/>
  <c r="M71" i="1"/>
  <c r="K31" i="1"/>
  <c r="S31" i="1" s="1"/>
  <c r="K80" i="1"/>
  <c r="M96" i="1"/>
  <c r="M35" i="1"/>
  <c r="S35" i="1" s="1"/>
  <c r="M22" i="1"/>
  <c r="K22" i="1"/>
  <c r="M21" i="1"/>
  <c r="K21" i="1"/>
  <c r="K23" i="1"/>
  <c r="M23" i="1"/>
  <c r="K68" i="1"/>
  <c r="M36" i="1"/>
  <c r="S36" i="1" s="1"/>
  <c r="K29" i="1"/>
  <c r="M29" i="1"/>
  <c r="M30" i="1"/>
  <c r="K30" i="1"/>
  <c r="M24" i="1"/>
  <c r="K24" i="1"/>
  <c r="K19" i="1"/>
  <c r="M19" i="1"/>
  <c r="M26" i="1"/>
  <c r="K26" i="1"/>
  <c r="M18" i="1"/>
  <c r="K18" i="1"/>
  <c r="M25" i="1"/>
  <c r="K25" i="1"/>
  <c r="M73" i="1"/>
  <c r="M85" i="1"/>
  <c r="M97" i="1"/>
  <c r="M65" i="1"/>
  <c r="M77" i="1"/>
  <c r="M89" i="1"/>
  <c r="M101" i="1"/>
  <c r="M69" i="1"/>
  <c r="M95" i="1"/>
  <c r="M98" i="1"/>
  <c r="M82" i="1"/>
  <c r="M66" i="1"/>
  <c r="M80" i="1"/>
  <c r="M68" i="1"/>
  <c r="M135" i="1"/>
  <c r="M91" i="1"/>
  <c r="M75" i="1"/>
  <c r="M94" i="1"/>
  <c r="M78" i="1"/>
  <c r="M81" i="1"/>
  <c r="M136" i="1"/>
  <c r="M72" i="1"/>
  <c r="M93" i="1"/>
  <c r="M92" i="1"/>
  <c r="M90" i="1"/>
  <c r="M74" i="1"/>
  <c r="M76" i="1"/>
  <c r="M99" i="1"/>
  <c r="M83" i="1"/>
  <c r="M67" i="1"/>
  <c r="M134" i="1"/>
  <c r="M86" i="1"/>
  <c r="M70" i="1"/>
  <c r="M88" i="1"/>
  <c r="M100" i="1"/>
  <c r="M84" i="1"/>
  <c r="M79" i="1"/>
  <c r="K76" i="1"/>
  <c r="K96" i="1"/>
  <c r="K91" i="1"/>
  <c r="K75" i="1"/>
  <c r="K65" i="1"/>
  <c r="K100" i="1"/>
  <c r="K72" i="1"/>
  <c r="K136" i="1"/>
  <c r="K84" i="1"/>
  <c r="K88" i="1"/>
  <c r="K92" i="1"/>
  <c r="K73" i="1"/>
  <c r="K85" i="1"/>
  <c r="K69" i="1"/>
  <c r="K77" i="1"/>
  <c r="K81" i="1"/>
  <c r="K89" i="1"/>
  <c r="K97" i="1"/>
  <c r="K101" i="1"/>
  <c r="K94" i="1"/>
  <c r="K87" i="1"/>
  <c r="K71" i="1"/>
  <c r="K90" i="1"/>
  <c r="K74" i="1"/>
  <c r="K99" i="1"/>
  <c r="K83" i="1"/>
  <c r="K67" i="1"/>
  <c r="K134" i="1"/>
  <c r="K86" i="1"/>
  <c r="K70" i="1"/>
  <c r="K93" i="1"/>
  <c r="K95" i="1"/>
  <c r="K79" i="1"/>
  <c r="K98" i="1"/>
  <c r="K82" i="1"/>
  <c r="K66" i="1"/>
  <c r="K78" i="1"/>
  <c r="S100" i="1" l="1"/>
  <c r="I10" i="3"/>
  <c r="J10" i="3" s="1"/>
  <c r="S10" i="3" s="1"/>
  <c r="H10" i="3"/>
  <c r="G11" i="3"/>
  <c r="E12" i="3"/>
  <c r="F11" i="3"/>
  <c r="I7" i="3"/>
  <c r="G12" i="3"/>
  <c r="H7" i="3"/>
  <c r="O12" i="3"/>
  <c r="Q12" i="3" s="1"/>
  <c r="Q14" i="3" s="1"/>
  <c r="P12" i="3"/>
  <c r="S94" i="1"/>
  <c r="S77" i="1"/>
  <c r="S69" i="1"/>
  <c r="S125" i="1"/>
  <c r="S112" i="1"/>
  <c r="S130" i="1"/>
  <c r="S133" i="1"/>
  <c r="S126" i="1"/>
  <c r="S102" i="1"/>
  <c r="S105" i="1"/>
  <c r="S123" i="1"/>
  <c r="S117" i="1"/>
  <c r="S110" i="1"/>
  <c r="S107" i="1"/>
  <c r="S115" i="1"/>
  <c r="S119" i="1"/>
  <c r="S120" i="1"/>
  <c r="S114" i="1"/>
  <c r="S111" i="1"/>
  <c r="S106" i="1"/>
  <c r="S124" i="1"/>
  <c r="S129" i="1"/>
  <c r="S103" i="1"/>
  <c r="S132" i="1"/>
  <c r="S109" i="1"/>
  <c r="S121" i="1"/>
  <c r="S118" i="1"/>
  <c r="S131" i="1"/>
  <c r="S113" i="1"/>
  <c r="S122" i="1"/>
  <c r="S127" i="1"/>
  <c r="S104" i="1"/>
  <c r="S116" i="1"/>
  <c r="S128" i="1"/>
  <c r="S108" i="1"/>
  <c r="S90" i="1"/>
  <c r="S74" i="1"/>
  <c r="S135" i="1"/>
  <c r="S71" i="1"/>
  <c r="S87" i="1"/>
  <c r="S92" i="1"/>
  <c r="S91" i="1"/>
  <c r="S80" i="1"/>
  <c r="S24" i="1"/>
  <c r="S81" i="1"/>
  <c r="S96" i="1"/>
  <c r="S66" i="1"/>
  <c r="S134" i="1"/>
  <c r="S89" i="1"/>
  <c r="S85" i="1"/>
  <c r="S65" i="1"/>
  <c r="S76" i="1"/>
  <c r="S68" i="1"/>
  <c r="S98" i="1"/>
  <c r="S83" i="1"/>
  <c r="S101" i="1"/>
  <c r="S72" i="1"/>
  <c r="S23" i="1"/>
  <c r="S78" i="1"/>
  <c r="S79" i="1"/>
  <c r="S30" i="1"/>
  <c r="S70" i="1"/>
  <c r="S19" i="1"/>
  <c r="S86" i="1"/>
  <c r="S99" i="1"/>
  <c r="S97" i="1"/>
  <c r="S88" i="1"/>
  <c r="S25" i="1"/>
  <c r="S29" i="1"/>
  <c r="S22" i="1"/>
  <c r="S95" i="1"/>
  <c r="S84" i="1"/>
  <c r="S82" i="1"/>
  <c r="S93" i="1"/>
  <c r="S67" i="1"/>
  <c r="S73" i="1"/>
  <c r="S136" i="1"/>
  <c r="S75" i="1"/>
  <c r="S18" i="1"/>
  <c r="S26" i="1"/>
  <c r="S21" i="1"/>
  <c r="M34" i="1"/>
  <c r="K34" i="1"/>
  <c r="M33" i="1"/>
  <c r="K33" i="1"/>
  <c r="K37" i="1"/>
  <c r="M37" i="1"/>
  <c r="M42" i="1"/>
  <c r="K42" i="1"/>
  <c r="M41" i="1"/>
  <c r="K41" i="1"/>
  <c r="M38" i="1"/>
  <c r="K38" i="1"/>
  <c r="I12" i="3" l="1"/>
  <c r="J7" i="3"/>
  <c r="S7" i="3" s="1"/>
  <c r="H11" i="3"/>
  <c r="I11" i="3"/>
  <c r="J11" i="3" s="1"/>
  <c r="S11" i="3" s="1"/>
  <c r="H12" i="3"/>
  <c r="J12" i="3" s="1"/>
  <c r="R11" i="3"/>
  <c r="F12" i="3"/>
  <c r="R12" i="3" s="1"/>
  <c r="S41" i="1"/>
  <c r="S34" i="1"/>
  <c r="S38" i="1"/>
  <c r="S42" i="1"/>
  <c r="S33" i="1"/>
  <c r="S37" i="1"/>
  <c r="S12" i="3" l="1"/>
  <c r="S14" i="3" s="1"/>
  <c r="J14" i="3"/>
  <c r="M40" i="1"/>
  <c r="K40" i="1"/>
  <c r="M39" i="1"/>
  <c r="K39" i="1"/>
  <c r="K44" i="1"/>
  <c r="M44" i="1"/>
  <c r="K48" i="1"/>
  <c r="M48" i="1"/>
  <c r="M47" i="1"/>
  <c r="K47" i="1"/>
  <c r="M43" i="1"/>
  <c r="K43" i="1"/>
  <c r="S40" i="1" l="1"/>
  <c r="S47" i="1"/>
  <c r="S43" i="1"/>
  <c r="S39" i="1"/>
  <c r="S48" i="1"/>
  <c r="S44" i="1"/>
  <c r="M46" i="1"/>
  <c r="K46" i="1"/>
  <c r="M45" i="1"/>
  <c r="K45" i="1"/>
  <c r="M49" i="1"/>
  <c r="K49" i="1"/>
  <c r="K54" i="1"/>
  <c r="M54" i="1"/>
  <c r="M53" i="1"/>
  <c r="K53" i="1"/>
  <c r="K50" i="1"/>
  <c r="M50" i="1"/>
  <c r="S46" i="1" l="1"/>
  <c r="S53" i="1"/>
  <c r="S49" i="1"/>
  <c r="S45" i="1"/>
  <c r="S50" i="1"/>
  <c r="S54" i="1"/>
  <c r="M51" i="1"/>
  <c r="K51" i="1"/>
  <c r="K52" i="1"/>
  <c r="M52" i="1"/>
  <c r="M59" i="1"/>
  <c r="K59" i="1"/>
  <c r="M55" i="1"/>
  <c r="K55" i="1"/>
  <c r="M60" i="1"/>
  <c r="K60" i="1"/>
  <c r="K56" i="1"/>
  <c r="M56" i="1"/>
  <c r="S60" i="1" l="1"/>
  <c r="S59" i="1"/>
  <c r="S55" i="1"/>
  <c r="S51" i="1"/>
  <c r="S56" i="1"/>
  <c r="S52" i="1"/>
  <c r="K58" i="1"/>
  <c r="M58" i="1"/>
  <c r="M57" i="1"/>
  <c r="K57" i="1"/>
  <c r="K62" i="1"/>
  <c r="M62" i="1"/>
  <c r="M61" i="1"/>
  <c r="K61" i="1"/>
  <c r="S61" i="1" l="1"/>
  <c r="S57" i="1"/>
  <c r="S58" i="1"/>
  <c r="S62" i="1"/>
  <c r="M63" i="1"/>
  <c r="K63" i="1"/>
  <c r="M64" i="1"/>
  <c r="K64" i="1"/>
  <c r="S64" i="1" l="1"/>
  <c r="S63" i="1"/>
</calcChain>
</file>

<file path=xl/sharedStrings.xml><?xml version="1.0" encoding="utf-8"?>
<sst xmlns="http://schemas.openxmlformats.org/spreadsheetml/2006/main" count="468" uniqueCount="148">
  <si>
    <t>Date:</t>
  </si>
  <si>
    <t>Project Name:</t>
  </si>
  <si>
    <t>Project #:</t>
  </si>
  <si>
    <t xml:space="preserve">Fringe Benefit % </t>
  </si>
  <si>
    <t xml:space="preserve">   +    *Overhead %</t>
  </si>
  <si>
    <t>=</t>
  </si>
  <si>
    <t>Combined %</t>
  </si>
  <si>
    <t>Classification</t>
  </si>
  <si>
    <t>Name</t>
  </si>
  <si>
    <t>Admin</t>
  </si>
  <si>
    <t>Description</t>
  </si>
  <si>
    <t>Rate</t>
  </si>
  <si>
    <t>Total</t>
  </si>
  <si>
    <t>Subconsultant #1
Same format</t>
  </si>
  <si>
    <t>Staff Name and or Classification</t>
  </si>
  <si>
    <t>Hours
Subtotal</t>
  </si>
  <si>
    <t>Labor Costs</t>
  </si>
  <si>
    <t>Fee
10%</t>
  </si>
  <si>
    <t>Total Cost</t>
  </si>
  <si>
    <t>employee 1</t>
  </si>
  <si>
    <t>employee 2</t>
  </si>
  <si>
    <t>OH + Fringe
132%</t>
  </si>
  <si>
    <t>Hours Total</t>
  </si>
  <si>
    <t>Cost Total</t>
  </si>
  <si>
    <t>Actual Hourly Rate</t>
  </si>
  <si>
    <t>Task A</t>
  </si>
  <si>
    <t>Item 1</t>
  </si>
  <si>
    <t>Hours</t>
  </si>
  <si>
    <t>Task A Subtotal</t>
  </si>
  <si>
    <t>Task B</t>
  </si>
  <si>
    <t>Item 2</t>
  </si>
  <si>
    <t>Task B Subtotal</t>
  </si>
  <si>
    <t>Other Direct Costs</t>
  </si>
  <si>
    <t>Grand Total</t>
  </si>
  <si>
    <t>OH + Fringe
188.4%</t>
  </si>
  <si>
    <t>Project Name</t>
  </si>
  <si>
    <t>Prime Consultant Name</t>
  </si>
  <si>
    <t>Jane Doe
Principal</t>
  </si>
  <si>
    <t>John Doe
Eng/Planner</t>
  </si>
  <si>
    <t>Jack Doe
Admin</t>
  </si>
  <si>
    <t>OH + Fringe
155%</t>
  </si>
  <si>
    <t>Item 3</t>
  </si>
  <si>
    <t>John Doe
Principal</t>
  </si>
  <si>
    <t>By signing here, you agree to the terms above, and attest that all information is accurate and true.</t>
  </si>
  <si>
    <t>OT 1.5x
Negotiated Flat Hourly Billing Rate</t>
  </si>
  <si>
    <t>OT 2x
Negotiated Flat Hourly Billing Rate</t>
  </si>
  <si>
    <t>N/A</t>
  </si>
  <si>
    <t>(type/print name here)</t>
  </si>
  <si>
    <t>CONTRACTOR Name:</t>
  </si>
  <si>
    <t>Prime CONTRACTOR name here</t>
  </si>
  <si>
    <t>SUBCONTRACTOR #1
Same format</t>
  </si>
  <si>
    <t xml:space="preserve">CONTRACTOR/SUBCONTRACTOR Project Manager's Signature
</t>
  </si>
  <si>
    <t>Actual Base Hourly Rate Paid to Employee For Reference Only (Does not Include any Fringe or OH)</t>
  </si>
  <si>
    <t>RATE CHECK (Column J-L)
difference should be &gt; or = 0</t>
  </si>
  <si>
    <t>Profit %:</t>
  </si>
  <si>
    <t>Actual Fully Loaded Hourly Rate For Reference Only (Includes Fringe, OH &amp; Profit)</t>
  </si>
  <si>
    <t>[Actual Base Rate  + (Actual Base Rate x Combined%)]  x (1+ Profit%) = Flat Hourly Billing Rate</t>
  </si>
  <si>
    <t>Approved Flat Hourly Billing Rate</t>
  </si>
  <si>
    <t>Jane Doe 1
Project Engineer</t>
  </si>
  <si>
    <t>Jane Doe 2
Design Engineer</t>
  </si>
  <si>
    <t>Jane Doe 3
Bridge Engineer</t>
  </si>
  <si>
    <t>Jane Doe 4
CADD Tech</t>
  </si>
  <si>
    <t>Profit
7%</t>
  </si>
  <si>
    <t>Actual Base Hourly Rate</t>
  </si>
  <si>
    <t>Key Staff</t>
  </si>
  <si>
    <t>Prevailing Wage</t>
  </si>
  <si>
    <t>X</t>
  </si>
  <si>
    <t>CITY OF SACRAMENTO 10-H FORM</t>
  </si>
  <si>
    <t xml:space="preserve">[Actual Base Hourly Rate Paid to Employee  + (Actual Base Hourly Rate Paid to Employee x Combined %)] = A            </t>
  </si>
  <si>
    <t xml:space="preserve"> A x Profit % = B          A + B = Actual Fully Loaded Hourly Rate</t>
  </si>
  <si>
    <t>Approved with Supplement # (type Original if it is the Original):</t>
  </si>
  <si>
    <t>At Cost</t>
  </si>
  <si>
    <t>Permits/Fees</t>
  </si>
  <si>
    <t>10-H FORM INSTRUCTIONS</t>
  </si>
  <si>
    <r>
      <t>1.</t>
    </r>
    <r>
      <rPr>
        <sz val="7"/>
        <rFont val="Times New Roman"/>
        <family val="1"/>
      </rPr>
      <t xml:space="preserve">       </t>
    </r>
    <r>
      <rPr>
        <u/>
        <sz val="9.5"/>
        <rFont val="Calibri"/>
        <family val="2"/>
      </rPr>
      <t>Supplement#</t>
    </r>
    <r>
      <rPr>
        <sz val="9.5"/>
        <rFont val="Calibri"/>
        <family val="2"/>
      </rPr>
      <t>: Enter in appropriate Supplement # or fill in Original, if it is to establish the agreement.</t>
    </r>
  </si>
  <si>
    <r>
      <t>2.</t>
    </r>
    <r>
      <rPr>
        <sz val="7"/>
        <rFont val="Times New Roman"/>
        <family val="1"/>
      </rPr>
      <t xml:space="preserve">       </t>
    </r>
    <r>
      <rPr>
        <u/>
        <sz val="9.5"/>
        <rFont val="Calibri"/>
        <family val="2"/>
      </rPr>
      <t>Contractor Name</t>
    </r>
    <r>
      <rPr>
        <sz val="9.5"/>
        <rFont val="Calibri"/>
        <family val="2"/>
      </rPr>
      <t>: Enter CONTRACTOR name as it appears on the W-9, and should match remit information on invoices.</t>
    </r>
  </si>
  <si>
    <r>
      <t>4.</t>
    </r>
    <r>
      <rPr>
        <sz val="7"/>
        <rFont val="Times New Roman"/>
        <family val="1"/>
      </rPr>
      <t xml:space="preserve">       </t>
    </r>
    <r>
      <rPr>
        <u/>
        <sz val="9.5"/>
        <rFont val="Calibri"/>
        <family val="2"/>
      </rPr>
      <t>Project Name</t>
    </r>
    <r>
      <rPr>
        <sz val="9.5"/>
        <rFont val="Calibri"/>
        <family val="2"/>
      </rPr>
      <t>: Enter project name.</t>
    </r>
  </si>
  <si>
    <r>
      <t>5.</t>
    </r>
    <r>
      <rPr>
        <sz val="7"/>
        <rFont val="Times New Roman"/>
        <family val="1"/>
      </rPr>
      <t xml:space="preserve">       </t>
    </r>
    <r>
      <rPr>
        <u/>
        <sz val="9.5"/>
        <rFont val="Calibri"/>
        <family val="2"/>
      </rPr>
      <t>Project #</t>
    </r>
    <r>
      <rPr>
        <sz val="9.5"/>
        <rFont val="Calibri"/>
        <family val="2"/>
      </rPr>
      <t>: Enter CITY project number.</t>
    </r>
  </si>
  <si>
    <r>
      <t>6.</t>
    </r>
    <r>
      <rPr>
        <sz val="7"/>
        <rFont val="Times New Roman"/>
        <family val="1"/>
      </rPr>
      <t xml:space="preserve">       </t>
    </r>
    <r>
      <rPr>
        <u/>
        <sz val="9.5"/>
        <rFont val="Calibri"/>
        <family val="2"/>
      </rPr>
      <t xml:space="preserve">The Contractor and Subcontractor(s) shall submit, for the most recent completed fiscal year, an Indirect Cost Rate (ICR)        </t>
    </r>
  </si>
  <si>
    <r>
      <t>a.</t>
    </r>
    <r>
      <rPr>
        <sz val="7"/>
        <rFont val="Times New Roman"/>
        <family val="1"/>
      </rPr>
      <t xml:space="preserve">        </t>
    </r>
    <r>
      <rPr>
        <u/>
        <sz val="9.5"/>
        <rFont val="Calibri"/>
        <family val="2"/>
      </rPr>
      <t>Fringe Benefit %</t>
    </r>
    <r>
      <rPr>
        <sz val="9.5"/>
        <rFont val="Calibri"/>
        <family val="2"/>
      </rPr>
      <t xml:space="preserve">: Enter in the Fringe Benefit Rate per CONTRACTOR’S audited rate </t>
    </r>
  </si>
  <si>
    <r>
      <t>8.</t>
    </r>
    <r>
      <rPr>
        <sz val="7"/>
        <rFont val="Times New Roman"/>
        <family val="1"/>
      </rPr>
      <t xml:space="preserve">       </t>
    </r>
    <r>
      <rPr>
        <u/>
        <sz val="9.5"/>
        <rFont val="Calibri"/>
        <family val="2"/>
      </rPr>
      <t>Classification</t>
    </r>
    <r>
      <rPr>
        <sz val="9.5"/>
        <rFont val="Calibri"/>
        <family val="2"/>
      </rPr>
      <t>:  Enter classification that shall match invoiced classification for payment approval.</t>
    </r>
  </si>
  <si>
    <r>
      <t>11.</t>
    </r>
    <r>
      <rPr>
        <sz val="7"/>
        <rFont val="Times New Roman"/>
        <family val="1"/>
      </rPr>
      <t xml:space="preserve">    </t>
    </r>
    <r>
      <rPr>
        <sz val="9.5"/>
        <rFont val="Calibri"/>
        <family val="2"/>
      </rPr>
      <t xml:space="preserve"> </t>
    </r>
    <r>
      <rPr>
        <u/>
        <sz val="9.5"/>
        <rFont val="Calibri"/>
        <family val="2"/>
      </rPr>
      <t>Prevailing Wage</t>
    </r>
    <r>
      <rPr>
        <sz val="9.5"/>
        <rFont val="Calibri"/>
        <family val="2"/>
      </rPr>
      <t>:  Denote staff subject to Prevailing Wage with an X in the Prevailing Wage Column.</t>
    </r>
  </si>
  <si>
    <t>[Actual Base Hourly Rate Paid to Employee + (Actual Base Hourly Rate Paid to Employee x Combined %)] = A</t>
  </si>
  <si>
    <t>A x Profit % = B</t>
  </si>
  <si>
    <t xml:space="preserve">A + B = Actual Fully Loaded Hourly Rate </t>
  </si>
  <si>
    <r>
      <t>17.</t>
    </r>
    <r>
      <rPr>
        <sz val="7"/>
        <rFont val="Times New Roman"/>
        <family val="1"/>
      </rPr>
      <t xml:space="preserve">    </t>
    </r>
    <r>
      <rPr>
        <sz val="9.5"/>
        <rFont val="Calibri"/>
        <family val="2"/>
      </rPr>
      <t>The Consultant shall also submit the following exhibits (for federally funded projects):</t>
    </r>
  </si>
  <si>
    <t>GUIDELINES – OTHER DIRECT COSTS</t>
  </si>
  <si>
    <t>Other Direct Costs (ODCs) may only include those items not covered in indirect costs and must list specific items at cost. All ODCs need to be itemized in the 10-H form and be compliant with Federal Acquisition Regulation (FAR). Receipts or other appropriate documentation must be provided for reimbursement of ODC items and no mark-up is permitted.</t>
  </si>
  <si>
    <t xml:space="preserve">Ineligible ODCs  </t>
  </si>
  <si>
    <r>
      <t xml:space="preserve">Use of in house equipment (e.g., computers, phones, printers), office supplies, copies, and other items generally associated with doing business should </t>
    </r>
    <r>
      <rPr>
        <u/>
        <sz val="11"/>
        <rFont val="Calibri"/>
        <family val="2"/>
      </rPr>
      <t>not</t>
    </r>
    <r>
      <rPr>
        <sz val="11"/>
        <rFont val="Calibri"/>
        <family val="2"/>
      </rPr>
      <t xml:space="preserve"> be included in ODCs. Food items and travel to and from the employees’ home to the office are not allowable ODCs.</t>
    </r>
  </si>
  <si>
    <t>Travel</t>
  </si>
  <si>
    <t>Vehicle mileage is only reimbursable with a trip log. Mileage from an employee’s home to the office is not reimbursable. Mileage from the office to the work site or off-site meetings may be allowable if approved by the City’s Project Manager. Eligible mileage for personal vehicles may be reimbursed at IRS rates. Rates for company vehicles should include fuel only.</t>
  </si>
  <si>
    <t>If required for the project, all hotel costs and air fare must be within Caltrans rate (i.e., at lowest available airfare, reasonable hotel rate for area). All travel must be pre-approved by the City’s Project Manager.</t>
  </si>
  <si>
    <t>Estimating ODCs</t>
  </si>
  <si>
    <t xml:space="preserve">Any ODCs need to be itemized with a not-to exceed total for each item. If an ODC item is not listed, it will not be reimbursable under the contract. Please consider the total costs for each individual item to determine if it warrants individual tracking and invoicing or whether it should more efficiently be absorbed within overhead costs.  </t>
  </si>
  <si>
    <t>Potential ODCs. (These are examples only; they may not be appropriate in each individual case):</t>
  </si>
  <si>
    <t>Printing/Reproduction (outside vendor only)</t>
  </si>
  <si>
    <t>Lab Analyses/Test (list specifics)</t>
  </si>
  <si>
    <t>Per Test Cost</t>
  </si>
  <si>
    <t>Equipment (list specifics)</t>
  </si>
  <si>
    <t>Field Equipment/Supplies (outside vendor)***</t>
  </si>
  <si>
    <t>At cost</t>
  </si>
  <si>
    <t>Travel (mileage)</t>
  </si>
  <si>
    <t>IRS rate per mile</t>
  </si>
  <si>
    <t>Tolls/Parking</t>
  </si>
  <si>
    <t>Shipping/Postage</t>
  </si>
  <si>
    <t>*Units: Include if here is a relevant per-unit cost (e.g., $40 per traffic count location)</t>
  </si>
  <si>
    <r>
      <t>9.</t>
    </r>
    <r>
      <rPr>
        <sz val="7"/>
        <rFont val="Times New Roman"/>
        <family val="1"/>
      </rPr>
      <t xml:space="preserve">       </t>
    </r>
    <r>
      <rPr>
        <u/>
        <sz val="9.5"/>
        <rFont val="Calibri"/>
        <family val="2"/>
      </rPr>
      <t>Name</t>
    </r>
    <r>
      <rPr>
        <sz val="9.5"/>
        <rFont val="Calibri"/>
        <family val="2"/>
      </rPr>
      <t xml:space="preserve">: List all Professional and Supervisory staff by Name.  For staff not listed by name, a current payroll document identifying </t>
    </r>
  </si>
  <si>
    <r>
      <t>12.</t>
    </r>
    <r>
      <rPr>
        <sz val="7"/>
        <rFont val="Times New Roman"/>
        <family val="1"/>
      </rPr>
      <t xml:space="preserve">    </t>
    </r>
    <r>
      <rPr>
        <u/>
        <sz val="9.5"/>
        <rFont val="Calibri"/>
        <family val="2"/>
      </rPr>
      <t>Overtime</t>
    </r>
    <r>
      <rPr>
        <sz val="9.5"/>
        <rFont val="Calibri"/>
        <family val="2"/>
      </rPr>
      <t>:  Overtime may be paid to classifications where it is required by their union contracts (Prevailing Wage classifications).</t>
    </r>
  </si>
  <si>
    <t>Overtime will not be charged unless prior written approval is received by CITY Project Manager.  CITY shall pay the CONTRACTOR</t>
  </si>
  <si>
    <t>at the approved overtime rates noted within the 10-H Form (overtime columns can be unhidden for entry where appropriate).</t>
  </si>
  <si>
    <t>CONTRACTOR shall pay prevailing wage employees per prevailing wage guidelines.  For more information on applicable prevailing</t>
  </si>
  <si>
    <r>
      <t>13.</t>
    </r>
    <r>
      <rPr>
        <sz val="7"/>
        <rFont val="Times New Roman"/>
        <family val="1"/>
      </rPr>
      <t xml:space="preserve">    </t>
    </r>
    <r>
      <rPr>
        <u/>
        <sz val="9.5"/>
        <rFont val="Calibri"/>
        <family val="2"/>
      </rPr>
      <t>Actual Base Hourly Rate Paid to Employee for Reference Only</t>
    </r>
    <r>
      <rPr>
        <sz val="9.5"/>
        <rFont val="Calibri"/>
        <family val="2"/>
      </rPr>
      <t>: Enter in the actual hourly rate of the employee per the date noted</t>
    </r>
  </si>
  <si>
    <t>in number 3.  Actual Base Hourly Rate should not include fringe, in-lieu of fringe, or overhead.  Hourly rates for new employees</t>
  </si>
  <si>
    <r>
      <t>14.</t>
    </r>
    <r>
      <rPr>
        <sz val="7"/>
        <rFont val="Times New Roman"/>
        <family val="1"/>
      </rPr>
      <t xml:space="preserve">    </t>
    </r>
    <r>
      <rPr>
        <u/>
        <sz val="9.5"/>
        <rFont val="Calibri"/>
        <family val="2"/>
      </rPr>
      <t>Actual Fully Loaded Hourly Rate for Reference Only</t>
    </r>
    <r>
      <rPr>
        <sz val="9.5"/>
        <rFont val="Calibri"/>
        <family val="2"/>
      </rPr>
      <t>: Rate is for reference purposes during negotiations.  This field is auto-</t>
    </r>
  </si>
  <si>
    <t xml:space="preserve">calculated.  </t>
  </si>
  <si>
    <r>
      <t>15.</t>
    </r>
    <r>
      <rPr>
        <sz val="7"/>
        <rFont val="Times New Roman"/>
        <family val="1"/>
      </rPr>
      <t xml:space="preserve">    </t>
    </r>
    <r>
      <rPr>
        <u/>
        <sz val="9.5"/>
        <rFont val="Calibri"/>
        <family val="2"/>
      </rPr>
      <t>Approved Flat Hourly Billing Rate</t>
    </r>
    <r>
      <rPr>
        <sz val="9.5"/>
        <rFont val="Calibri"/>
        <family val="2"/>
      </rPr>
      <t>:  Approved Flat Hourly Billing Rate shall generally equal the Actual Fully Loaded Hourly Rate</t>
    </r>
  </si>
  <si>
    <t>except where Actual Fully Loaded Hourly Rate exceeds reasonable market costs for such work as determined by CITY.  The</t>
  </si>
  <si>
    <t>Approved Flat Hourly Billing Rate may differ from the Actual Fully Loaded Rate if CITY Project Manager assigns a fair and</t>
  </si>
  <si>
    <t>reasonable flat hourly billing rate for select employees. The Approved Flat Hourly Billing Rate shall be all-inclusive, including all</t>
  </si>
  <si>
    <t xml:space="preserve">mark-ups, fringe, overhead and profit.      </t>
  </si>
  <si>
    <r>
      <t>a.</t>
    </r>
    <r>
      <rPr>
        <sz val="7"/>
        <rFont val="Times New Roman"/>
        <family val="1"/>
      </rPr>
      <t xml:space="preserve">        </t>
    </r>
    <r>
      <rPr>
        <sz val="9.5"/>
        <rFont val="Calibri"/>
        <family val="2"/>
      </rPr>
      <t>Exhibit 10- F – Certification of Consultant, Commissions and Fees - For any consultant contract equal to or greater than</t>
    </r>
  </si>
  <si>
    <t>$150,000, Exhibit 10-F shall be filled out by the prime and all sub-consultants.  These signed Exhibit(s) shall be</t>
  </si>
  <si>
    <t xml:space="preserve">incorporated into the Contract.  </t>
  </si>
  <si>
    <r>
      <t>b.</t>
    </r>
    <r>
      <rPr>
        <sz val="7"/>
        <rFont val="Times New Roman"/>
        <family val="1"/>
      </rPr>
      <t xml:space="preserve">       </t>
    </r>
    <r>
      <rPr>
        <sz val="9.5"/>
        <rFont val="Calibri"/>
        <family val="2"/>
      </rPr>
      <t>Exhibit 10-K – Consultant Certification of Contract Costs and Financial Management System: For any consultant contract</t>
    </r>
  </si>
  <si>
    <t>equal to or greater than $150,000, Exhibit 10-K shall be filled out by the prime and all sub-consultants.  These signed</t>
  </si>
  <si>
    <t>Exhibits(s) shall be incorporated into the Contract.  CITY Project Manager shall send the completed Exhibit 10-K to</t>
  </si>
  <si>
    <t xml:space="preserve">Caltrans Audit and Investigations (A&amp;I).  </t>
  </si>
  <si>
    <r>
      <t>3.</t>
    </r>
    <r>
      <rPr>
        <sz val="7"/>
        <rFont val="Times New Roman"/>
        <family val="1"/>
      </rPr>
      <t xml:space="preserve">       </t>
    </r>
    <r>
      <rPr>
        <u/>
        <sz val="9.5"/>
        <rFont val="Calibri"/>
        <family val="2"/>
      </rPr>
      <t>Date*</t>
    </r>
    <r>
      <rPr>
        <sz val="9.5"/>
        <rFont val="Calibri"/>
        <family val="2"/>
      </rPr>
      <t>: Date CONTRACTOR is filling out the 10-H Form (*This is not the effective date of contract execution for invoicing purposes).</t>
    </r>
  </si>
  <si>
    <r>
      <t>b.</t>
    </r>
    <r>
      <rPr>
        <sz val="7"/>
        <rFont val="Times New Roman"/>
        <family val="1"/>
      </rPr>
      <t xml:space="preserve">       </t>
    </r>
    <r>
      <rPr>
        <u/>
        <sz val="9.5"/>
        <rFont val="Calibri"/>
        <family val="2"/>
      </rPr>
      <t>Overhead %</t>
    </r>
    <r>
      <rPr>
        <sz val="9.5"/>
        <rFont val="Calibri"/>
        <family val="2"/>
      </rPr>
      <t xml:space="preserve">:  Enter in the FAR compliant Overhead Rate.   </t>
    </r>
  </si>
  <si>
    <r>
      <t xml:space="preserve">        </t>
    </r>
    <r>
      <rPr>
        <u/>
        <sz val="9.5"/>
        <rFont val="Calibri"/>
        <family val="2"/>
      </rPr>
      <t xml:space="preserve">that has been approved by Caltrans with a Cognizant Letter of Approval if available </t>
    </r>
    <r>
      <rPr>
        <b/>
        <u/>
        <sz val="9.5"/>
        <rFont val="Calibri"/>
        <family val="2"/>
      </rPr>
      <t>OR</t>
    </r>
    <r>
      <rPr>
        <u/>
        <sz val="9.5"/>
        <rFont val="Calibri"/>
        <family val="2"/>
      </rPr>
      <t xml:space="preserve"> an ICR that is Federal Acquisition </t>
    </r>
  </si>
  <si>
    <r>
      <t xml:space="preserve">        Regulations </t>
    </r>
    <r>
      <rPr>
        <u/>
        <sz val="9.5"/>
        <rFont val="Calibri"/>
        <family val="2"/>
      </rPr>
      <t>(FAR) compliant.   For contracts $3.5 million or greater, a CPA audited ICR shall be used.</t>
    </r>
  </si>
  <si>
    <t xml:space="preserve">actual hourly rate shall be provided with every invoice for which they bill time.  For greater flexibility, besides naming all </t>
  </si>
  <si>
    <t>individuals working on the project, it may be helpful to also enter in a classification without a name (non-key staff only), and a</t>
  </si>
  <si>
    <t xml:space="preserve">rate not to exceed similar classifications.  </t>
  </si>
  <si>
    <r>
      <t>10.</t>
    </r>
    <r>
      <rPr>
        <sz val="7"/>
        <rFont val="Times New Roman"/>
        <family val="1"/>
      </rPr>
      <t xml:space="preserve">    </t>
    </r>
    <r>
      <rPr>
        <u/>
        <sz val="9.5"/>
        <rFont val="Calibri"/>
        <family val="2"/>
      </rPr>
      <t>Key Staff</t>
    </r>
    <r>
      <rPr>
        <sz val="9.5"/>
        <rFont val="Calibri"/>
        <family val="2"/>
      </rPr>
      <t xml:space="preserve">:  Denote Key Staff with an X in the Key Staff Column.  Final determination of Key Staff to be approved by CITY Project </t>
    </r>
  </si>
  <si>
    <t xml:space="preserve">Manager. (Examples of key staff may include a named Project Manager, a specific Principal Engineer, a specific Structural Engineer </t>
  </si>
  <si>
    <t xml:space="preserve">wages, please visit the following website:     https://www.dir.ca.gov/OPRL/PWD/. </t>
  </si>
  <si>
    <t xml:space="preserve">with similar experience listed on this 10-H Form.  </t>
  </si>
  <si>
    <t>added to the project, after the execution of original 10-H shall not exceed (or shall be in line with) the rates of similar personnel</t>
  </si>
  <si>
    <r>
      <t>16.</t>
    </r>
    <r>
      <rPr>
        <sz val="7"/>
        <rFont val="Times New Roman"/>
        <family val="1"/>
      </rPr>
      <t xml:space="preserve">    </t>
    </r>
    <r>
      <rPr>
        <u/>
        <sz val="9.5"/>
        <rFont val="Calibri"/>
        <family val="2"/>
      </rPr>
      <t>Other Direct Costs (ODC's)</t>
    </r>
    <r>
      <rPr>
        <sz val="9.5"/>
        <rFont val="Calibri"/>
        <family val="2"/>
      </rPr>
      <t>: Enter in a description of the ODC's to be reimbursed.</t>
    </r>
    <r>
      <rPr>
        <sz val="9.5"/>
        <rFont val="Calibri"/>
        <family val="2"/>
      </rPr>
      <t xml:space="preserve"> No mark-up shall be applied to ODC's.</t>
    </r>
  </si>
  <si>
    <t>See Guidelines below.</t>
  </si>
  <si>
    <t>At cost/ lease rate</t>
  </si>
  <si>
    <t>Other Direct Costs (ODC) Items and Rates</t>
  </si>
  <si>
    <t>ODC Subtotal</t>
  </si>
  <si>
    <r>
      <t>7.</t>
    </r>
    <r>
      <rPr>
        <sz val="7"/>
        <rFont val="Times New Roman"/>
        <family val="1"/>
      </rPr>
      <t xml:space="preserve">       </t>
    </r>
    <r>
      <rPr>
        <u/>
        <sz val="9.5"/>
        <rFont val="Calibri"/>
        <family val="2"/>
      </rPr>
      <t>Profit</t>
    </r>
    <r>
      <rPr>
        <sz val="9.5"/>
        <rFont val="Calibri"/>
        <family val="2"/>
      </rPr>
      <t>:  Enter profit, typically 7%</t>
    </r>
  </si>
  <si>
    <t>Estimated ODC Budgets Shall Be Included in Cost Proposal.</t>
  </si>
  <si>
    <t xml:space="preserve">
1. List all Professional and Supervisory staff by Classification and Name.  For staff not listed by name but by classification only, a current payroll document identifying their actual base hourly rate shall be provided with every invoice where an unlisted staff bills time.  The approved flat hourly billing rates for all employees will be calculated and reimbursed based on their actual base hourly rates per the date noted above unless CITY Project Manager assigns a fair and reasonable flat hourly billing rate for selected employees.  For staff not listed by name but by classification only, the reimbursement will not exceed the approved flat hourly billing rate for that classification.  Approved flat hourly billing rates for new employees hired after the date of this cost proposal will not exceed (or shall be in line with) the rates of similar personnel with similar experience listed on this cost proposal.  The approved flat hourly billing rate shall be all-inclusive, including all mark-ups, fringe, and overhead expenses and profit.
2.  Key Staff shall be determined by CITY Project Manager.  (i.e., named Project Manager, a specific Principal Engineer, a specific Structural Engineer, etc.  Note Key staff with an "X" in the Key Staff column.
3.  The employees' actual base hourly rates used to negotiate the flat hourly billing rates in this 10-H Form are the rates that were effective per the date noted above.  Addition of new staff, new classifications, or addition of a SUBCONTRACTOR not previously listed on the approved 10-H Form(s) shall require written approval from the CITY.  No work shall commence until the approval is provided by the CITY.  New staff shall be paid at the same or lower approved flat hourly billing rate of the previously approved or similar classification.  In addition, if the substitution involves Key Staff, CONTRACTOR must request and justify the need for the substitution and obtain approval from CITY Project Manager.   Substituted Key Staff shall be as qualified as the original.  
4.  Approved flat hourly billing rates include all standard equipment including laptop, camera, cell phone, truck, standard personal safety equipment. CITY Project Manager shall approve any other direct costs.
5.  Note employees/classifications that are subject to prevailing wage requirements with an "X" in the Prevailing Wage column.  Prevailing Wage specified is based on current Department of Industrial Relations (DIR) determination.  CONTRACTOR shall be responsible for any future adjustments to the prevailing wage, including but not limited to, base hourly rates and employer payments as determined by the DIR.  CONTRACTOR is responsible for paying the appropriate rate, including escalations that take place during the term of the Agreement.  CONTRACTOR shall be reimbursed at the above listed approved flat hourly billing rates.
6.  Overtime may be reimbursed to classifications where it is required by their union contracts (Prevailing Wage classifications). Overtime will not be charged unless prior written approval is received by CITY Project Manager.  CITY shall pay CONTRACTOR at the approved overtime rates noted above. CONTRACTOR shall pay prevailing wage employees per prevailing wage guidelines.  
7.  Local transportation costs resulting from commuting to and from the employee's residence to the office or job site are not reimbursable.
8.  The Project will not reimburse CONTRACTOR for costs to relocate its staff to the geographic area of the contract. The Project will not reimburse CONTRACTOR for any per diem.
9.  ODC items are to be in compliance with Code of Federal Regulations, Title 48 Part 31 [Federal Acquisition Regulations (FAR) cost principles] and the firm's company-wide allocation policies and charging practices with all clients including federal government, state government, local agencies and private clients.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</si>
</sst>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43" formatCode="_(* #,##0.00_);_(* \(#,##0.00\);_(* &quot;-&quot;??_);_(@_)"/>
    <numFmt numFmtId="164" formatCode="mm/dd/yy"/>
    <numFmt numFmtId="165" formatCode="&quot;$&quot;#,##0.00"/>
  </numFmts>
  <fonts count="39">
    <font>
      <sz val="12"/>
      <name val="Arial MT"/>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2"/>
      <name val="Arial MT"/>
    </font>
    <font>
      <b/>
      <sz val="12"/>
      <color indexed="8"/>
      <name val="Arial MT"/>
    </font>
    <font>
      <b/>
      <sz val="12"/>
      <name val="Arial MT"/>
    </font>
    <font>
      <sz val="13"/>
      <name val="Arial MT"/>
    </font>
    <font>
      <b/>
      <sz val="14"/>
      <color indexed="8"/>
      <name val="Arial MT"/>
    </font>
    <font>
      <sz val="12"/>
      <color indexed="8"/>
      <name val="Arial MT"/>
    </font>
    <font>
      <b/>
      <sz val="16"/>
      <color indexed="8"/>
      <name val="Arial MT"/>
    </font>
    <font>
      <b/>
      <sz val="10"/>
      <color indexed="8"/>
      <name val="Arial MT"/>
    </font>
    <font>
      <sz val="10"/>
      <name val="Arial MT"/>
    </font>
    <font>
      <sz val="11"/>
      <name val="Arial MT"/>
    </font>
    <font>
      <b/>
      <sz val="11"/>
      <name val="Arial MT"/>
    </font>
    <font>
      <sz val="11"/>
      <name val="Arial"/>
      <family val="2"/>
    </font>
    <font>
      <sz val="10"/>
      <color indexed="8"/>
      <name val="Arial MT"/>
    </font>
    <font>
      <sz val="9"/>
      <color indexed="8"/>
      <name val="Arial MT"/>
    </font>
    <font>
      <b/>
      <sz val="13"/>
      <color indexed="8"/>
      <name val="Arial MT"/>
    </font>
    <font>
      <b/>
      <sz val="13"/>
      <name val="Arial MT"/>
    </font>
    <font>
      <sz val="13"/>
      <color indexed="8"/>
      <name val="Arial MT"/>
    </font>
    <font>
      <sz val="11"/>
      <color rgb="FFFF0000"/>
      <name val="Arial MT"/>
    </font>
    <font>
      <b/>
      <sz val="10"/>
      <name val="Arial MT"/>
    </font>
    <font>
      <sz val="12"/>
      <color theme="1"/>
      <name val="Arial Unicode MS"/>
      <family val="2"/>
    </font>
    <font>
      <sz val="12"/>
      <name val="Arial Unicode MS"/>
      <family val="2"/>
    </font>
    <font>
      <b/>
      <sz val="12"/>
      <color theme="1"/>
      <name val="Arial Unicode MS"/>
      <family val="2"/>
    </font>
    <font>
      <sz val="13"/>
      <color theme="0"/>
      <name val="Arial MT"/>
    </font>
    <font>
      <b/>
      <sz val="14"/>
      <name val="Arial MT"/>
    </font>
    <font>
      <sz val="8"/>
      <name val="Arial MT"/>
    </font>
    <font>
      <sz val="11"/>
      <name val="Calibri"/>
      <family val="2"/>
    </font>
    <font>
      <b/>
      <sz val="12"/>
      <name val="Calibri"/>
      <family val="2"/>
    </font>
    <font>
      <sz val="9.5"/>
      <name val="Calibri"/>
      <family val="2"/>
    </font>
    <font>
      <sz val="7"/>
      <name val="Times New Roman"/>
      <family val="1"/>
    </font>
    <font>
      <u/>
      <sz val="11"/>
      <name val="Calibri"/>
      <family val="2"/>
    </font>
    <font>
      <u/>
      <sz val="9.5"/>
      <name val="Calibri"/>
      <family val="2"/>
    </font>
    <font>
      <b/>
      <u/>
      <sz val="9.5"/>
      <name val="Calibri"/>
      <family val="2"/>
    </font>
    <font>
      <sz val="11"/>
      <color rgb="FF365F91"/>
      <name val="Calibri"/>
      <family val="2"/>
    </font>
    <font>
      <b/>
      <sz val="11"/>
      <color rgb="FF365F91"/>
      <name val="Calibri"/>
      <family val="2"/>
    </font>
  </fonts>
  <fills count="9">
    <fill>
      <patternFill patternType="none"/>
    </fill>
    <fill>
      <patternFill patternType="gray125"/>
    </fill>
    <fill>
      <patternFill patternType="solid">
        <fgColor indexed="9"/>
      </patternFill>
    </fill>
    <fill>
      <patternFill patternType="solid">
        <fgColor theme="9" tint="0.59999389629810485"/>
        <bgColor indexed="64"/>
      </patternFill>
    </fill>
    <fill>
      <patternFill patternType="gray125">
        <bgColor indexed="9"/>
      </patternFill>
    </fill>
    <fill>
      <patternFill patternType="solid">
        <fgColor theme="0" tint="-0.14999847407452621"/>
        <bgColor indexed="64"/>
      </patternFill>
    </fill>
    <fill>
      <patternFill patternType="solid">
        <fgColor theme="0"/>
        <bgColor indexed="64"/>
      </patternFill>
    </fill>
    <fill>
      <patternFill patternType="solid">
        <fgColor rgb="FFD3DFEE"/>
        <bgColor indexed="64"/>
      </patternFill>
    </fill>
    <fill>
      <patternFill patternType="solid">
        <fgColor rgb="FFFFFFCC"/>
        <bgColor indexed="64"/>
      </patternFill>
    </fill>
  </fills>
  <borders count="49">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rgb="FF4F81BD"/>
      </top>
      <bottom style="medium">
        <color rgb="FF4F81BD"/>
      </bottom>
      <diagonal/>
    </border>
    <border>
      <left/>
      <right/>
      <top/>
      <bottom style="medium">
        <color rgb="FF4F81BD"/>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0">
    <xf numFmtId="0" fontId="0" fillId="2" borderId="0"/>
    <xf numFmtId="44" fontId="5" fillId="0" borderId="0" applyFont="0" applyFill="0" applyBorder="0" applyAlignment="0" applyProtection="0"/>
    <xf numFmtId="9" fontId="5"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0" fontId="1" fillId="0" borderId="0"/>
    <xf numFmtId="44" fontId="1" fillId="0" borderId="0" applyFont="0" applyFill="0" applyBorder="0" applyAlignment="0" applyProtection="0"/>
  </cellStyleXfs>
  <cellXfs count="329">
    <xf numFmtId="0" fontId="0" fillId="2" borderId="0" xfId="0"/>
    <xf numFmtId="0" fontId="8" fillId="2" borderId="0" xfId="0" applyNumberFormat="1" applyFont="1" applyBorder="1"/>
    <xf numFmtId="0" fontId="8" fillId="2" borderId="0" xfId="0" applyNumberFormat="1" applyFont="1"/>
    <xf numFmtId="0" fontId="0" fillId="2" borderId="0" xfId="0" applyNumberFormat="1" applyBorder="1"/>
    <xf numFmtId="0" fontId="0" fillId="2" borderId="0" xfId="0" applyNumberFormat="1"/>
    <xf numFmtId="0" fontId="12" fillId="2" borderId="8" xfId="0" applyNumberFormat="1" applyFont="1" applyBorder="1" applyAlignment="1">
      <alignment horizontal="center" vertical="top"/>
    </xf>
    <xf numFmtId="9" fontId="12" fillId="2" borderId="10" xfId="2" applyFont="1" applyFill="1" applyBorder="1" applyAlignment="1">
      <alignment horizontal="center" wrapText="1"/>
    </xf>
    <xf numFmtId="0" fontId="13" fillId="2" borderId="0" xfId="0" applyNumberFormat="1" applyFont="1" applyBorder="1" applyAlignment="1">
      <alignment horizontal="center"/>
    </xf>
    <xf numFmtId="0" fontId="13" fillId="2" borderId="0" xfId="0" applyNumberFormat="1" applyFont="1" applyAlignment="1">
      <alignment horizontal="center"/>
    </xf>
    <xf numFmtId="0" fontId="14" fillId="2" borderId="0" xfId="0" applyNumberFormat="1" applyFont="1" applyBorder="1"/>
    <xf numFmtId="0" fontId="14" fillId="2" borderId="0" xfId="0" applyNumberFormat="1" applyFont="1"/>
    <xf numFmtId="165" fontId="14" fillId="2" borderId="0" xfId="0" applyNumberFormat="1" applyFont="1" applyBorder="1"/>
    <xf numFmtId="0" fontId="0" fillId="2" borderId="0" xfId="0" applyNumberFormat="1" applyAlignment="1"/>
    <xf numFmtId="9" fontId="0" fillId="2" borderId="0" xfId="2" applyFont="1" applyFill="1" applyAlignment="1"/>
    <xf numFmtId="0" fontId="2" fillId="0" borderId="0" xfId="5" applyBorder="1" applyAlignment="1">
      <alignment wrapText="1"/>
    </xf>
    <xf numFmtId="0" fontId="2" fillId="0" borderId="22" xfId="5" applyBorder="1" applyAlignment="1">
      <alignment wrapText="1"/>
    </xf>
    <xf numFmtId="0" fontId="2" fillId="0" borderId="21" xfId="5" applyBorder="1" applyAlignment="1">
      <alignment horizontal="center" wrapText="1"/>
    </xf>
    <xf numFmtId="0" fontId="2" fillId="0" borderId="2" xfId="5" applyBorder="1" applyAlignment="1">
      <alignment horizontal="center" wrapText="1"/>
    </xf>
    <xf numFmtId="44" fontId="0" fillId="0" borderId="2" xfId="6" applyFont="1" applyBorder="1" applyAlignment="1">
      <alignment horizontal="center" wrapText="1"/>
    </xf>
    <xf numFmtId="0" fontId="2" fillId="0" borderId="23" xfId="5" applyBorder="1" applyAlignment="1">
      <alignment horizontal="center" wrapText="1"/>
    </xf>
    <xf numFmtId="0" fontId="2" fillId="0" borderId="21" xfId="5" applyBorder="1" applyAlignment="1">
      <alignment wrapText="1"/>
    </xf>
    <xf numFmtId="0" fontId="2" fillId="0" borderId="2" xfId="5" applyBorder="1" applyAlignment="1">
      <alignment wrapText="1"/>
    </xf>
    <xf numFmtId="0" fontId="2" fillId="0" borderId="23" xfId="5" applyBorder="1" applyAlignment="1">
      <alignment wrapText="1"/>
    </xf>
    <xf numFmtId="44" fontId="0" fillId="0" borderId="6" xfId="6" applyFont="1" applyBorder="1" applyAlignment="1">
      <alignment horizontal="center" wrapText="1"/>
    </xf>
    <xf numFmtId="44" fontId="0" fillId="0" borderId="0" xfId="6" applyFont="1" applyBorder="1" applyAlignment="1">
      <alignment wrapText="1"/>
    </xf>
    <xf numFmtId="44" fontId="0" fillId="0" borderId="22" xfId="6" applyFont="1" applyBorder="1" applyAlignment="1">
      <alignment wrapText="1"/>
    </xf>
    <xf numFmtId="44" fontId="0" fillId="0" borderId="6" xfId="6" applyFont="1" applyBorder="1" applyAlignment="1">
      <alignment wrapText="1"/>
    </xf>
    <xf numFmtId="0" fontId="2" fillId="0" borderId="13" xfId="5" applyBorder="1" applyAlignment="1">
      <alignment wrapText="1"/>
    </xf>
    <xf numFmtId="0" fontId="2" fillId="0" borderId="6" xfId="5" applyBorder="1" applyAlignment="1">
      <alignment horizontal="center" wrapText="1"/>
    </xf>
    <xf numFmtId="44" fontId="2" fillId="0" borderId="0" xfId="5" applyNumberFormat="1" applyBorder="1" applyAlignment="1">
      <alignment wrapText="1"/>
    </xf>
    <xf numFmtId="44" fontId="2" fillId="0" borderId="22" xfId="5" applyNumberFormat="1" applyBorder="1" applyAlignment="1">
      <alignment wrapText="1"/>
    </xf>
    <xf numFmtId="0" fontId="2" fillId="0" borderId="6" xfId="5" applyBorder="1" applyAlignment="1">
      <alignment wrapText="1"/>
    </xf>
    <xf numFmtId="0" fontId="2" fillId="5" borderId="13" xfId="5" applyFill="1" applyBorder="1" applyAlignment="1">
      <alignment wrapText="1"/>
    </xf>
    <xf numFmtId="0" fontId="2" fillId="5" borderId="6" xfId="5" applyFill="1" applyBorder="1" applyAlignment="1">
      <alignment wrapText="1"/>
    </xf>
    <xf numFmtId="0" fontId="2" fillId="5" borderId="0" xfId="5" applyFill="1" applyBorder="1" applyAlignment="1">
      <alignment wrapText="1"/>
    </xf>
    <xf numFmtId="44" fontId="2" fillId="5" borderId="0" xfId="5" applyNumberFormat="1" applyFill="1" applyBorder="1" applyAlignment="1">
      <alignment wrapText="1"/>
    </xf>
    <xf numFmtId="44" fontId="2" fillId="5" borderId="22" xfId="5" applyNumberFormat="1" applyFill="1" applyBorder="1" applyAlignment="1">
      <alignment wrapText="1"/>
    </xf>
    <xf numFmtId="0" fontId="2" fillId="0" borderId="24" xfId="5" applyBorder="1" applyAlignment="1">
      <alignment wrapText="1"/>
    </xf>
    <xf numFmtId="0" fontId="2" fillId="0" borderId="25" xfId="5" applyBorder="1" applyAlignment="1">
      <alignment wrapText="1"/>
    </xf>
    <xf numFmtId="0" fontId="2" fillId="0" borderId="26" xfId="5" applyBorder="1" applyAlignment="1">
      <alignment wrapText="1"/>
    </xf>
    <xf numFmtId="44" fontId="2" fillId="0" borderId="26" xfId="5" applyNumberFormat="1" applyBorder="1" applyAlignment="1">
      <alignment wrapText="1"/>
    </xf>
    <xf numFmtId="44" fontId="2" fillId="0" borderId="27" xfId="5" applyNumberFormat="1" applyBorder="1" applyAlignment="1">
      <alignment wrapText="1"/>
    </xf>
    <xf numFmtId="0" fontId="2" fillId="0" borderId="27" xfId="5" applyBorder="1" applyAlignment="1">
      <alignment wrapText="1"/>
    </xf>
    <xf numFmtId="0" fontId="4" fillId="0" borderId="17" xfId="5" applyFont="1" applyBorder="1" applyAlignment="1">
      <alignment wrapText="1"/>
    </xf>
    <xf numFmtId="0" fontId="4" fillId="0" borderId="7" xfId="5" applyFont="1" applyBorder="1" applyAlignment="1">
      <alignment wrapText="1"/>
    </xf>
    <xf numFmtId="0" fontId="4" fillId="0" borderId="1" xfId="5" applyFont="1" applyBorder="1" applyAlignment="1">
      <alignment wrapText="1"/>
    </xf>
    <xf numFmtId="44" fontId="4" fillId="0" borderId="28" xfId="5" applyNumberFormat="1" applyFont="1" applyBorder="1" applyAlignment="1">
      <alignment wrapText="1"/>
    </xf>
    <xf numFmtId="44" fontId="4" fillId="0" borderId="1" xfId="5" applyNumberFormat="1" applyFont="1" applyBorder="1" applyAlignment="1">
      <alignment wrapText="1"/>
    </xf>
    <xf numFmtId="0" fontId="4" fillId="0" borderId="0" xfId="5" applyFont="1" applyBorder="1" applyAlignment="1">
      <alignment wrapText="1"/>
    </xf>
    <xf numFmtId="0" fontId="2" fillId="5" borderId="30" xfId="5" applyFill="1" applyBorder="1" applyAlignment="1">
      <alignment wrapText="1"/>
    </xf>
    <xf numFmtId="0" fontId="2" fillId="5" borderId="29" xfId="5" applyFill="1" applyBorder="1" applyAlignment="1">
      <alignment wrapText="1"/>
    </xf>
    <xf numFmtId="0" fontId="2" fillId="5" borderId="31" xfId="5" applyFill="1" applyBorder="1" applyAlignment="1">
      <alignment wrapText="1"/>
    </xf>
    <xf numFmtId="44" fontId="2" fillId="5" borderId="31" xfId="5" applyNumberFormat="1" applyFill="1" applyBorder="1" applyAlignment="1">
      <alignment wrapText="1"/>
    </xf>
    <xf numFmtId="44" fontId="2" fillId="5" borderId="32" xfId="5" applyNumberFormat="1" applyFill="1" applyBorder="1" applyAlignment="1">
      <alignment wrapText="1"/>
    </xf>
    <xf numFmtId="44" fontId="2" fillId="0" borderId="32" xfId="5" applyNumberFormat="1" applyBorder="1" applyAlignment="1">
      <alignment wrapText="1"/>
    </xf>
    <xf numFmtId="165" fontId="14" fillId="0" borderId="27" xfId="0" applyNumberFormat="1" applyFont="1" applyFill="1" applyBorder="1" applyAlignment="1">
      <alignment horizontal="center" vertical="center"/>
    </xf>
    <xf numFmtId="165" fontId="14" fillId="0" borderId="27" xfId="0" applyNumberFormat="1" applyFont="1" applyFill="1" applyBorder="1" applyAlignment="1" applyProtection="1">
      <alignment horizontal="center" vertical="center"/>
      <protection locked="0"/>
    </xf>
    <xf numFmtId="0" fontId="17" fillId="2" borderId="4" xfId="0" applyNumberFormat="1" applyFont="1" applyBorder="1" applyAlignment="1" applyProtection="1">
      <alignment vertical="center" wrapText="1"/>
    </xf>
    <xf numFmtId="0" fontId="17" fillId="2" borderId="5" xfId="0" applyNumberFormat="1" applyFont="1" applyBorder="1" applyAlignment="1" applyProtection="1">
      <alignment vertical="center" wrapText="1"/>
    </xf>
    <xf numFmtId="9" fontId="19" fillId="3" borderId="0" xfId="2" quotePrefix="1" applyFont="1" applyFill="1" applyBorder="1" applyAlignment="1" applyProtection="1">
      <protection locked="0"/>
    </xf>
    <xf numFmtId="9" fontId="19" fillId="0" borderId="0" xfId="2" quotePrefix="1" applyFont="1" applyFill="1" applyBorder="1" applyAlignment="1" applyProtection="1"/>
    <xf numFmtId="165" fontId="14" fillId="0" borderId="0" xfId="0" applyNumberFormat="1" applyFont="1" applyFill="1" applyBorder="1" applyAlignment="1" applyProtection="1">
      <alignment horizontal="center" vertical="center"/>
      <protection locked="0"/>
    </xf>
    <xf numFmtId="165" fontId="14" fillId="0" borderId="22" xfId="0" applyNumberFormat="1" applyFont="1" applyFill="1" applyBorder="1" applyAlignment="1" applyProtection="1">
      <alignment horizontal="center" vertical="center"/>
      <protection locked="0"/>
    </xf>
    <xf numFmtId="0" fontId="17" fillId="2" borderId="0" xfId="0" applyNumberFormat="1" applyFont="1" applyBorder="1" applyAlignment="1" applyProtection="1">
      <alignment vertical="center" wrapText="1"/>
    </xf>
    <xf numFmtId="0" fontId="17" fillId="2" borderId="22" xfId="0" applyNumberFormat="1" applyFont="1" applyBorder="1" applyAlignment="1" applyProtection="1">
      <alignment vertical="center" wrapText="1"/>
    </xf>
    <xf numFmtId="0" fontId="17" fillId="2" borderId="1" xfId="0" applyNumberFormat="1" applyFont="1" applyBorder="1" applyAlignment="1" applyProtection="1">
      <alignment vertical="center" wrapText="1"/>
    </xf>
    <xf numFmtId="0" fontId="17" fillId="2" borderId="28" xfId="0" applyNumberFormat="1" applyFont="1" applyBorder="1" applyAlignment="1" applyProtection="1">
      <alignment vertical="center" wrapText="1"/>
    </xf>
    <xf numFmtId="0" fontId="19" fillId="2" borderId="0" xfId="0" applyNumberFormat="1" applyFont="1" applyBorder="1" applyAlignment="1"/>
    <xf numFmtId="0" fontId="17" fillId="6" borderId="0" xfId="0" applyNumberFormat="1" applyFont="1" applyFill="1" applyBorder="1" applyAlignment="1">
      <alignment vertical="top" wrapText="1"/>
    </xf>
    <xf numFmtId="165" fontId="14" fillId="0" borderId="36" xfId="0" applyNumberFormat="1" applyFont="1" applyFill="1" applyBorder="1" applyAlignment="1" applyProtection="1">
      <alignment horizontal="center" vertical="center"/>
      <protection locked="0"/>
    </xf>
    <xf numFmtId="0" fontId="15" fillId="2" borderId="0" xfId="0" applyNumberFormat="1" applyFont="1" applyBorder="1" applyAlignment="1">
      <alignment horizontal="center" wrapText="1"/>
    </xf>
    <xf numFmtId="0" fontId="8" fillId="2" borderId="0" xfId="0" applyNumberFormat="1" applyFont="1" applyBorder="1" applyAlignment="1">
      <alignment horizontal="center"/>
    </xf>
    <xf numFmtId="0" fontId="0" fillId="2" borderId="0" xfId="0" applyNumberFormat="1" applyBorder="1" applyAlignment="1">
      <alignment horizontal="center"/>
    </xf>
    <xf numFmtId="165" fontId="14" fillId="2" borderId="0" xfId="0" applyNumberFormat="1" applyFont="1" applyBorder="1" applyAlignment="1">
      <alignment horizontal="center" vertical="center"/>
    </xf>
    <xf numFmtId="165" fontId="14" fillId="2" borderId="33" xfId="0" applyNumberFormat="1" applyFont="1" applyBorder="1" applyAlignment="1">
      <alignment horizontal="center" vertical="center"/>
    </xf>
    <xf numFmtId="165" fontId="14" fillId="2" borderId="0" xfId="0" applyNumberFormat="1" applyFont="1" applyBorder="1" applyAlignment="1">
      <alignment horizontal="center"/>
    </xf>
    <xf numFmtId="0" fontId="23" fillId="2" borderId="5" xfId="0" applyNumberFormat="1" applyFont="1" applyBorder="1" applyAlignment="1">
      <alignment horizontal="center" wrapText="1"/>
    </xf>
    <xf numFmtId="43" fontId="24" fillId="5" borderId="39" xfId="7" applyFont="1" applyFill="1" applyBorder="1" applyAlignment="1">
      <alignment wrapText="1"/>
    </xf>
    <xf numFmtId="43" fontId="24" fillId="5" borderId="37" xfId="7" applyFont="1" applyFill="1" applyBorder="1" applyAlignment="1">
      <alignment wrapText="1"/>
    </xf>
    <xf numFmtId="0" fontId="0" fillId="2" borderId="0" xfId="0" applyNumberFormat="1" applyAlignment="1">
      <alignment vertical="center" wrapText="1"/>
    </xf>
    <xf numFmtId="0" fontId="0" fillId="2" borderId="0" xfId="0" applyNumberFormat="1" applyBorder="1" applyAlignment="1">
      <alignment vertical="center" wrapText="1"/>
    </xf>
    <xf numFmtId="0" fontId="0" fillId="2" borderId="0" xfId="0" applyNumberFormat="1" applyBorder="1" applyAlignment="1">
      <alignment horizontal="center" vertical="center" wrapText="1"/>
    </xf>
    <xf numFmtId="0" fontId="14" fillId="5" borderId="0" xfId="0" applyNumberFormat="1" applyFont="1" applyFill="1" applyBorder="1" applyAlignment="1">
      <alignment vertical="center"/>
    </xf>
    <xf numFmtId="165" fontId="14" fillId="5" borderId="0" xfId="0" applyNumberFormat="1" applyFont="1" applyFill="1" applyBorder="1" applyAlignment="1">
      <alignment horizontal="center" vertical="center"/>
    </xf>
    <xf numFmtId="0" fontId="14" fillId="5" borderId="0" xfId="0" applyNumberFormat="1" applyFont="1" applyFill="1" applyAlignment="1">
      <alignment vertical="center"/>
    </xf>
    <xf numFmtId="0" fontId="19" fillId="0" borderId="0" xfId="0" applyNumberFormat="1" applyFont="1" applyFill="1" applyBorder="1" applyAlignment="1" applyProtection="1">
      <alignment wrapText="1"/>
    </xf>
    <xf numFmtId="0" fontId="19" fillId="2" borderId="0" xfId="0" applyNumberFormat="1" applyFont="1" applyBorder="1" applyAlignment="1" applyProtection="1"/>
    <xf numFmtId="0" fontId="12" fillId="0" borderId="5" xfId="0" applyNumberFormat="1" applyFont="1" applyFill="1" applyBorder="1" applyAlignment="1">
      <alignment horizontal="center" wrapText="1"/>
    </xf>
    <xf numFmtId="0" fontId="12" fillId="0" borderId="8" xfId="0" applyNumberFormat="1" applyFont="1" applyFill="1" applyBorder="1" applyAlignment="1">
      <alignment horizontal="center" vertical="top"/>
    </xf>
    <xf numFmtId="0" fontId="31" fillId="2" borderId="0" xfId="0" applyFont="1" applyAlignment="1">
      <alignment vertical="center"/>
    </xf>
    <xf numFmtId="0" fontId="0" fillId="2" borderId="0" xfId="0" applyAlignment="1">
      <alignment wrapText="1"/>
    </xf>
    <xf numFmtId="0" fontId="38" fillId="2" borderId="44" xfId="0" applyFont="1" applyBorder="1" applyAlignment="1">
      <alignment vertical="center" wrapText="1"/>
    </xf>
    <xf numFmtId="0" fontId="38" fillId="7" borderId="0" xfId="0" applyFont="1" applyFill="1" applyAlignment="1">
      <alignment vertical="center" wrapText="1"/>
    </xf>
    <xf numFmtId="0" fontId="37" fillId="7" borderId="0" xfId="0" applyFont="1" applyFill="1" applyAlignment="1">
      <alignment vertical="center" wrapText="1"/>
    </xf>
    <xf numFmtId="0" fontId="38" fillId="2" borderId="0" xfId="0" applyFont="1" applyAlignment="1">
      <alignment vertical="center" wrapText="1"/>
    </xf>
    <xf numFmtId="0" fontId="37" fillId="2" borderId="0" xfId="0" applyFont="1" applyAlignment="1">
      <alignment vertical="center" wrapText="1"/>
    </xf>
    <xf numFmtId="0" fontId="38" fillId="2" borderId="45" xfId="0" applyFont="1" applyBorder="1" applyAlignment="1">
      <alignment vertical="center" wrapText="1"/>
    </xf>
    <xf numFmtId="0" fontId="37" fillId="2" borderId="45" xfId="0" applyFont="1" applyBorder="1" applyAlignment="1">
      <alignment vertical="center" wrapText="1"/>
    </xf>
    <xf numFmtId="0" fontId="30" fillId="2" borderId="0" xfId="0" applyFont="1" applyAlignment="1">
      <alignment vertical="center" wrapText="1"/>
    </xf>
    <xf numFmtId="0" fontId="14" fillId="0" borderId="0" xfId="1" applyNumberFormat="1" applyFont="1" applyFill="1" applyBorder="1" applyAlignment="1" applyProtection="1">
      <alignment horizontal="center" vertical="center"/>
      <protection locked="0"/>
    </xf>
    <xf numFmtId="9" fontId="14" fillId="0" borderId="0" xfId="2" applyFont="1" applyFill="1" applyBorder="1" applyAlignment="1" applyProtection="1">
      <alignment horizontal="center" vertical="center"/>
      <protection locked="0"/>
    </xf>
    <xf numFmtId="8" fontId="14" fillId="0" borderId="0" xfId="1" applyNumberFormat="1" applyFont="1" applyFill="1" applyBorder="1" applyAlignment="1" applyProtection="1">
      <alignment horizontal="center" vertical="center"/>
      <protection locked="0"/>
    </xf>
    <xf numFmtId="0" fontId="1" fillId="0" borderId="0" xfId="8" applyBorder="1" applyAlignment="1">
      <alignment wrapText="1"/>
    </xf>
    <xf numFmtId="0" fontId="24" fillId="0" borderId="0" xfId="8" applyFont="1" applyBorder="1" applyAlignment="1">
      <alignment wrapText="1"/>
    </xf>
    <xf numFmtId="0" fontId="24" fillId="0" borderId="22" xfId="8" applyFont="1" applyBorder="1" applyAlignment="1">
      <alignment wrapText="1"/>
    </xf>
    <xf numFmtId="0" fontId="24" fillId="0" borderId="21" xfId="8" applyFont="1" applyBorder="1" applyAlignment="1">
      <alignment horizontal="center" wrapText="1"/>
    </xf>
    <xf numFmtId="0" fontId="24" fillId="0" borderId="2" xfId="8" applyFont="1" applyBorder="1" applyAlignment="1">
      <alignment horizontal="center" wrapText="1"/>
    </xf>
    <xf numFmtId="44" fontId="25" fillId="0" borderId="2" xfId="9" applyFont="1" applyBorder="1" applyAlignment="1">
      <alignment horizontal="center" wrapText="1"/>
    </xf>
    <xf numFmtId="0" fontId="24" fillId="0" borderId="23" xfId="8" applyFont="1" applyBorder="1" applyAlignment="1">
      <alignment horizontal="center" wrapText="1"/>
    </xf>
    <xf numFmtId="0" fontId="24" fillId="0" borderId="21" xfId="8" applyFont="1" applyBorder="1" applyAlignment="1">
      <alignment wrapText="1"/>
    </xf>
    <xf numFmtId="0" fontId="24" fillId="0" borderId="2" xfId="8" applyFont="1" applyBorder="1" applyAlignment="1">
      <alignment wrapText="1"/>
    </xf>
    <xf numFmtId="0" fontId="24" fillId="0" borderId="23" xfId="8" applyFont="1" applyBorder="1" applyAlignment="1">
      <alignment wrapText="1"/>
    </xf>
    <xf numFmtId="0" fontId="24" fillId="0" borderId="6" xfId="8" applyFont="1" applyBorder="1" applyAlignment="1">
      <alignment horizontal="center" wrapText="1"/>
    </xf>
    <xf numFmtId="0" fontId="24" fillId="0" borderId="0" xfId="8" applyFont="1" applyBorder="1" applyAlignment="1">
      <alignment horizontal="center" wrapText="1"/>
    </xf>
    <xf numFmtId="44" fontId="25" fillId="0" borderId="0" xfId="9" applyFont="1" applyBorder="1" applyAlignment="1">
      <alignment horizontal="center" wrapText="1"/>
    </xf>
    <xf numFmtId="0" fontId="24" fillId="0" borderId="22" xfId="8" applyFont="1" applyBorder="1" applyAlignment="1">
      <alignment horizontal="center" wrapText="1"/>
    </xf>
    <xf numFmtId="0" fontId="24" fillId="0" borderId="6" xfId="8" applyFont="1" applyBorder="1" applyAlignment="1">
      <alignment wrapText="1"/>
    </xf>
    <xf numFmtId="44" fontId="25" fillId="0" borderId="6" xfId="9" applyFont="1" applyBorder="1" applyAlignment="1">
      <alignment horizontal="center" wrapText="1"/>
    </xf>
    <xf numFmtId="44" fontId="25" fillId="0" borderId="0" xfId="9" applyFont="1" applyBorder="1" applyAlignment="1">
      <alignment wrapText="1"/>
    </xf>
    <xf numFmtId="44" fontId="25" fillId="0" borderId="22" xfId="9" applyFont="1" applyBorder="1" applyAlignment="1">
      <alignment wrapText="1"/>
    </xf>
    <xf numFmtId="44" fontId="25" fillId="0" borderId="6" xfId="9" applyFont="1" applyBorder="1" applyAlignment="1">
      <alignment wrapText="1"/>
    </xf>
    <xf numFmtId="44" fontId="0" fillId="0" borderId="0" xfId="9" applyFont="1" applyBorder="1" applyAlignment="1">
      <alignment wrapText="1"/>
    </xf>
    <xf numFmtId="0" fontId="24" fillId="0" borderId="13" xfId="8" applyFont="1" applyBorder="1" applyAlignment="1">
      <alignment wrapText="1"/>
    </xf>
    <xf numFmtId="44" fontId="24" fillId="0" borderId="0" xfId="8" applyNumberFormat="1" applyFont="1" applyBorder="1" applyAlignment="1">
      <alignment wrapText="1"/>
    </xf>
    <xf numFmtId="44" fontId="24" fillId="0" borderId="22" xfId="8" applyNumberFormat="1" applyFont="1" applyBorder="1" applyAlignment="1">
      <alignment wrapText="1"/>
    </xf>
    <xf numFmtId="0" fontId="24" fillId="0" borderId="30" xfId="8" applyFont="1" applyBorder="1" applyAlignment="1">
      <alignment wrapText="1"/>
    </xf>
    <xf numFmtId="0" fontId="24" fillId="0" borderId="31" xfId="8" applyFont="1" applyBorder="1" applyAlignment="1">
      <alignment wrapText="1"/>
    </xf>
    <xf numFmtId="0" fontId="24" fillId="0" borderId="29" xfId="8" applyFont="1" applyBorder="1" applyAlignment="1">
      <alignment wrapText="1"/>
    </xf>
    <xf numFmtId="0" fontId="1" fillId="0" borderId="31" xfId="8" applyBorder="1" applyAlignment="1">
      <alignment wrapText="1"/>
    </xf>
    <xf numFmtId="0" fontId="24" fillId="5" borderId="38" xfId="8" applyFont="1" applyFill="1" applyBorder="1" applyAlignment="1">
      <alignment wrapText="1"/>
    </xf>
    <xf numFmtId="0" fontId="24" fillId="5" borderId="37" xfId="8" applyFont="1" applyFill="1" applyBorder="1" applyAlignment="1">
      <alignment wrapText="1"/>
    </xf>
    <xf numFmtId="0" fontId="24" fillId="5" borderId="39" xfId="8" applyFont="1" applyFill="1" applyBorder="1" applyAlignment="1">
      <alignment wrapText="1"/>
    </xf>
    <xf numFmtId="0" fontId="24" fillId="5" borderId="37" xfId="8" applyNumberFormat="1" applyFont="1" applyFill="1" applyBorder="1" applyAlignment="1">
      <alignment wrapText="1"/>
    </xf>
    <xf numFmtId="0" fontId="1" fillId="5" borderId="39" xfId="8" applyFill="1" applyBorder="1" applyAlignment="1">
      <alignment wrapText="1"/>
    </xf>
    <xf numFmtId="44" fontId="24" fillId="0" borderId="31" xfId="8" applyNumberFormat="1" applyFont="1" applyBorder="1" applyAlignment="1">
      <alignment wrapText="1"/>
    </xf>
    <xf numFmtId="44" fontId="24" fillId="0" borderId="32" xfId="8" applyNumberFormat="1" applyFont="1" applyBorder="1" applyAlignment="1">
      <alignment wrapText="1"/>
    </xf>
    <xf numFmtId="0" fontId="24" fillId="5" borderId="41" xfId="8" applyFont="1" applyFill="1" applyBorder="1" applyAlignment="1">
      <alignment wrapText="1"/>
    </xf>
    <xf numFmtId="0" fontId="24" fillId="5" borderId="40" xfId="8" applyFont="1" applyFill="1" applyBorder="1" applyAlignment="1">
      <alignment wrapText="1"/>
    </xf>
    <xf numFmtId="0" fontId="24" fillId="5" borderId="42" xfId="8" applyFont="1" applyFill="1" applyBorder="1" applyAlignment="1">
      <alignment wrapText="1"/>
    </xf>
    <xf numFmtId="44" fontId="24" fillId="5" borderId="42" xfId="8" applyNumberFormat="1" applyFont="1" applyFill="1" applyBorder="1" applyAlignment="1">
      <alignment wrapText="1"/>
    </xf>
    <xf numFmtId="44" fontId="24" fillId="5" borderId="43" xfId="8" applyNumberFormat="1" applyFont="1" applyFill="1" applyBorder="1" applyAlignment="1">
      <alignment wrapText="1"/>
    </xf>
    <xf numFmtId="0" fontId="1" fillId="5" borderId="42" xfId="8" applyFill="1" applyBorder="1" applyAlignment="1">
      <alignment wrapText="1"/>
    </xf>
    <xf numFmtId="44" fontId="24" fillId="0" borderId="22" xfId="1" applyFont="1" applyBorder="1" applyAlignment="1">
      <alignment wrapText="1"/>
    </xf>
    <xf numFmtId="0" fontId="26" fillId="0" borderId="17" xfId="8" applyFont="1" applyBorder="1" applyAlignment="1">
      <alignment wrapText="1"/>
    </xf>
    <xf numFmtId="0" fontId="26" fillId="0" borderId="7" xfId="8" applyFont="1" applyBorder="1" applyAlignment="1">
      <alignment wrapText="1"/>
    </xf>
    <xf numFmtId="0" fontId="26" fillId="0" borderId="1" xfId="8" applyFont="1" applyBorder="1" applyAlignment="1">
      <alignment wrapText="1"/>
    </xf>
    <xf numFmtId="44" fontId="26" fillId="0" borderId="28" xfId="8" applyNumberFormat="1" applyFont="1" applyBorder="1" applyAlignment="1">
      <alignment wrapText="1"/>
    </xf>
    <xf numFmtId="44" fontId="26" fillId="0" borderId="1" xfId="8" applyNumberFormat="1" applyFont="1" applyBorder="1" applyAlignment="1">
      <alignment wrapText="1"/>
    </xf>
    <xf numFmtId="0" fontId="4" fillId="0" borderId="0" xfId="8" applyFont="1" applyBorder="1" applyAlignment="1">
      <alignment wrapText="1"/>
    </xf>
    <xf numFmtId="44" fontId="1" fillId="0" borderId="0" xfId="8" applyNumberFormat="1" applyBorder="1" applyAlignment="1">
      <alignment wrapText="1"/>
    </xf>
    <xf numFmtId="0" fontId="19" fillId="2" borderId="0" xfId="0" applyNumberFormat="1" applyFont="1" applyBorder="1" applyAlignment="1">
      <alignment horizontal="right"/>
    </xf>
    <xf numFmtId="0" fontId="10" fillId="2" borderId="1" xfId="0" applyNumberFormat="1" applyFont="1" applyBorder="1" applyAlignment="1" applyProtection="1">
      <alignment horizontal="center" wrapText="1"/>
    </xf>
    <xf numFmtId="0" fontId="19" fillId="8" borderId="1" xfId="0" applyNumberFormat="1" applyFont="1" applyFill="1" applyBorder="1" applyAlignment="1" applyProtection="1">
      <alignment wrapText="1"/>
      <protection locked="0"/>
    </xf>
    <xf numFmtId="0" fontId="6" fillId="0" borderId="3" xfId="0" applyNumberFormat="1" applyFont="1" applyFill="1" applyBorder="1"/>
    <xf numFmtId="0" fontId="6" fillId="0" borderId="4" xfId="0" applyNumberFormat="1" applyFont="1" applyFill="1" applyBorder="1"/>
    <xf numFmtId="0" fontId="9" fillId="0" borderId="4" xfId="0" applyNumberFormat="1" applyFont="1" applyFill="1" applyBorder="1" applyAlignment="1">
      <alignment horizontal="center"/>
    </xf>
    <xf numFmtId="0" fontId="6" fillId="0" borderId="4" xfId="0" applyNumberFormat="1" applyFont="1" applyFill="1" applyBorder="1" applyAlignment="1" applyProtection="1">
      <alignment horizontal="center"/>
    </xf>
    <xf numFmtId="0" fontId="11" fillId="0" borderId="4" xfId="0" applyNumberFormat="1" applyFont="1" applyFill="1" applyBorder="1" applyAlignment="1" applyProtection="1">
      <alignment horizontal="center"/>
    </xf>
    <xf numFmtId="0" fontId="11" fillId="0" borderId="4" xfId="0" applyNumberFormat="1" applyFont="1" applyFill="1" applyBorder="1" applyAlignment="1">
      <alignment horizontal="center"/>
    </xf>
    <xf numFmtId="9" fontId="11" fillId="0" borderId="4" xfId="2" applyFont="1" applyFill="1" applyBorder="1" applyAlignment="1">
      <alignment horizontal="center"/>
    </xf>
    <xf numFmtId="9" fontId="11" fillId="0" borderId="4" xfId="2" applyFont="1" applyFill="1" applyBorder="1" applyAlignment="1" applyProtection="1">
      <alignment horizontal="center"/>
    </xf>
    <xf numFmtId="0" fontId="11" fillId="0" borderId="5" xfId="0" applyNumberFormat="1" applyFont="1" applyFill="1" applyBorder="1" applyAlignment="1">
      <alignment horizontal="center"/>
    </xf>
    <xf numFmtId="0" fontId="12" fillId="0" borderId="6" xfId="0" applyNumberFormat="1" applyFont="1" applyFill="1" applyBorder="1"/>
    <xf numFmtId="0" fontId="12" fillId="0" borderId="0" xfId="0" applyNumberFormat="1" applyFont="1" applyFill="1" applyBorder="1"/>
    <xf numFmtId="10" fontId="6" fillId="0" borderId="0" xfId="0" applyNumberFormat="1" applyFont="1" applyFill="1" applyBorder="1" applyAlignment="1" applyProtection="1">
      <alignment horizontal="center"/>
    </xf>
    <xf numFmtId="10" fontId="6" fillId="0" borderId="0" xfId="0" applyNumberFormat="1" applyFont="1" applyFill="1" applyBorder="1" applyAlignment="1">
      <alignment horizontal="center"/>
    </xf>
    <xf numFmtId="9" fontId="6" fillId="0" borderId="0" xfId="2" applyFont="1" applyFill="1" applyBorder="1" applyAlignment="1">
      <alignment horizontal="center"/>
    </xf>
    <xf numFmtId="9" fontId="6" fillId="0" borderId="0" xfId="2" applyFont="1" applyFill="1" applyBorder="1" applyAlignment="1" applyProtection="1">
      <alignment horizontal="center"/>
    </xf>
    <xf numFmtId="10" fontId="6" fillId="0" borderId="22" xfId="0" applyNumberFormat="1" applyFont="1" applyFill="1" applyBorder="1" applyAlignment="1">
      <alignment horizontal="center"/>
    </xf>
    <xf numFmtId="0" fontId="6" fillId="0" borderId="6" xfId="0" applyNumberFormat="1" applyFont="1" applyFill="1" applyBorder="1"/>
    <xf numFmtId="0" fontId="6" fillId="0" borderId="0" xfId="0" applyNumberFormat="1" applyFont="1" applyFill="1" applyBorder="1"/>
    <xf numFmtId="0" fontId="6" fillId="0" borderId="0" xfId="0" applyNumberFormat="1" applyFont="1" applyFill="1" applyBorder="1" applyProtection="1"/>
    <xf numFmtId="10" fontId="28" fillId="0" borderId="0" xfId="0" applyNumberFormat="1" applyFont="1" applyFill="1" applyBorder="1" applyAlignment="1">
      <alignment horizontal="center"/>
    </xf>
    <xf numFmtId="10" fontId="7" fillId="0" borderId="0" xfId="0" applyNumberFormat="1" applyFont="1" applyFill="1" applyBorder="1" applyAlignment="1" applyProtection="1">
      <alignment horizontal="center"/>
    </xf>
    <xf numFmtId="10" fontId="6" fillId="8" borderId="0" xfId="0" applyNumberFormat="1" applyFont="1" applyFill="1" applyBorder="1" applyAlignment="1" applyProtection="1">
      <alignment horizontal="center"/>
      <protection locked="0"/>
    </xf>
    <xf numFmtId="10" fontId="7" fillId="8" borderId="0" xfId="0" applyNumberFormat="1" applyFont="1" applyFill="1" applyBorder="1" applyAlignment="1" applyProtection="1">
      <alignment horizontal="center"/>
      <protection locked="0"/>
    </xf>
    <xf numFmtId="0" fontId="12" fillId="8" borderId="9" xfId="0" applyNumberFormat="1" applyFont="1" applyFill="1" applyBorder="1" applyAlignment="1">
      <alignment horizontal="center" wrapText="1"/>
    </xf>
    <xf numFmtId="0" fontId="12" fillId="8" borderId="8" xfId="0" applyNumberFormat="1" applyFont="1" applyFill="1" applyBorder="1" applyAlignment="1">
      <alignment horizontal="center" wrapText="1"/>
    </xf>
    <xf numFmtId="0" fontId="12" fillId="8" borderId="3" xfId="0" applyNumberFormat="1" applyFont="1" applyFill="1" applyBorder="1" applyAlignment="1">
      <alignment horizontal="center" vertical="top"/>
    </xf>
    <xf numFmtId="0" fontId="12" fillId="8" borderId="8" xfId="0" applyNumberFormat="1" applyFont="1" applyFill="1" applyBorder="1" applyAlignment="1">
      <alignment horizontal="center" vertical="top"/>
    </xf>
    <xf numFmtId="0" fontId="12" fillId="8" borderId="4" xfId="0" applyNumberFormat="1" applyFont="1" applyFill="1" applyBorder="1" applyAlignment="1">
      <alignment horizontal="center" wrapText="1"/>
    </xf>
    <xf numFmtId="0" fontId="7" fillId="0" borderId="11" xfId="0" applyNumberFormat="1" applyFont="1" applyFill="1" applyBorder="1" applyAlignment="1" applyProtection="1">
      <alignment horizontal="center" vertical="center"/>
      <protection locked="0"/>
    </xf>
    <xf numFmtId="0" fontId="14" fillId="0" borderId="11" xfId="0" applyNumberFormat="1" applyFont="1" applyFill="1" applyBorder="1" applyAlignment="1" applyProtection="1">
      <alignment vertical="center" shrinkToFit="1"/>
      <protection locked="0"/>
    </xf>
    <xf numFmtId="0" fontId="14" fillId="0" borderId="11" xfId="0" applyNumberFormat="1" applyFont="1" applyFill="1" applyBorder="1" applyAlignment="1" applyProtection="1">
      <alignment vertical="center"/>
    </xf>
    <xf numFmtId="0" fontId="14" fillId="0" borderId="11" xfId="0" applyNumberFormat="1" applyFont="1" applyFill="1" applyBorder="1" applyAlignment="1" applyProtection="1">
      <alignment vertical="center"/>
      <protection locked="0"/>
    </xf>
    <xf numFmtId="0" fontId="14" fillId="0" borderId="34" xfId="0" applyNumberFormat="1" applyFont="1" applyFill="1" applyBorder="1" applyAlignment="1" applyProtection="1">
      <alignment vertical="center"/>
    </xf>
    <xf numFmtId="165" fontId="14" fillId="0" borderId="19" xfId="0" applyNumberFormat="1" applyFont="1" applyFill="1" applyBorder="1" applyAlignment="1" applyProtection="1">
      <alignment horizontal="center" vertical="center"/>
      <protection locked="0"/>
    </xf>
    <xf numFmtId="9" fontId="14" fillId="0" borderId="12" xfId="2" applyFont="1" applyFill="1" applyBorder="1" applyAlignment="1">
      <alignment horizontal="center" vertical="center"/>
    </xf>
    <xf numFmtId="165" fontId="14" fillId="0" borderId="36" xfId="0" applyNumberFormat="1" applyFont="1" applyFill="1" applyBorder="1" applyAlignment="1">
      <alignment horizontal="center" vertical="center"/>
    </xf>
    <xf numFmtId="0" fontId="7" fillId="0" borderId="16" xfId="0" applyNumberFormat="1" applyFont="1" applyFill="1" applyBorder="1" applyAlignment="1" applyProtection="1">
      <alignment horizontal="center" vertical="center"/>
      <protection locked="0"/>
    </xf>
    <xf numFmtId="0" fontId="14" fillId="0" borderId="16" xfId="0" applyNumberFormat="1" applyFont="1" applyFill="1" applyBorder="1" applyAlignment="1" applyProtection="1">
      <alignment vertical="center" shrinkToFit="1"/>
      <protection locked="0"/>
    </xf>
    <xf numFmtId="0" fontId="14" fillId="0" borderId="16" xfId="0" applyNumberFormat="1" applyFont="1" applyFill="1" applyBorder="1" applyAlignment="1" applyProtection="1">
      <alignment vertical="center"/>
    </xf>
    <xf numFmtId="0" fontId="14" fillId="0" borderId="16" xfId="0" applyNumberFormat="1" applyFont="1" applyFill="1" applyBorder="1" applyAlignment="1" applyProtection="1">
      <alignment vertical="center"/>
      <protection locked="0"/>
    </xf>
    <xf numFmtId="0" fontId="14" fillId="0" borderId="35" xfId="0" applyNumberFormat="1" applyFont="1" applyFill="1" applyBorder="1" applyAlignment="1" applyProtection="1">
      <alignment vertical="center"/>
    </xf>
    <xf numFmtId="165" fontId="14" fillId="0" borderId="20" xfId="0" applyNumberFormat="1" applyFont="1" applyFill="1" applyBorder="1" applyAlignment="1" applyProtection="1">
      <alignment horizontal="center" vertical="center"/>
      <protection locked="0"/>
    </xf>
    <xf numFmtId="9" fontId="14" fillId="0" borderId="15" xfId="2" applyFont="1" applyFill="1" applyBorder="1" applyAlignment="1">
      <alignment horizontal="center" vertical="center"/>
    </xf>
    <xf numFmtId="0" fontId="22" fillId="0" borderId="35" xfId="0" applyNumberFormat="1" applyFont="1" applyFill="1" applyBorder="1" applyAlignment="1" applyProtection="1">
      <alignment vertical="center"/>
    </xf>
    <xf numFmtId="0" fontId="14" fillId="0" borderId="14" xfId="0" applyNumberFormat="1" applyFont="1" applyFill="1" applyBorder="1" applyAlignment="1" applyProtection="1">
      <alignment vertical="center" shrinkToFit="1"/>
      <protection locked="0"/>
    </xf>
    <xf numFmtId="0" fontId="14" fillId="0" borderId="25" xfId="0" applyNumberFormat="1" applyFont="1" applyFill="1" applyBorder="1" applyAlignment="1" applyProtection="1">
      <alignment vertical="center"/>
      <protection locked="0"/>
    </xf>
    <xf numFmtId="0" fontId="14" fillId="0" borderId="24" xfId="0" applyNumberFormat="1" applyFont="1" applyFill="1" applyBorder="1" applyAlignment="1" applyProtection="1">
      <alignment vertical="center"/>
    </xf>
    <xf numFmtId="0" fontId="12" fillId="8" borderId="1" xfId="0" applyNumberFormat="1" applyFont="1" applyFill="1" applyBorder="1" applyAlignment="1" applyProtection="1">
      <alignment vertical="center" wrapText="1"/>
      <protection locked="0"/>
    </xf>
    <xf numFmtId="0" fontId="0" fillId="2" borderId="3" xfId="0" applyNumberFormat="1" applyBorder="1"/>
    <xf numFmtId="0" fontId="0" fillId="2" borderId="4" xfId="0" applyNumberFormat="1" applyBorder="1"/>
    <xf numFmtId="0" fontId="0" fillId="2" borderId="4" xfId="0" applyNumberFormat="1" applyBorder="1" applyAlignment="1"/>
    <xf numFmtId="9" fontId="0" fillId="2" borderId="4" xfId="2" applyFont="1" applyFill="1" applyBorder="1" applyAlignment="1"/>
    <xf numFmtId="0" fontId="29" fillId="2" borderId="4" xfId="0" applyNumberFormat="1" applyFont="1" applyBorder="1" applyAlignment="1">
      <alignment horizontal="right"/>
    </xf>
    <xf numFmtId="9" fontId="29" fillId="2" borderId="4" xfId="2" applyFont="1" applyFill="1" applyBorder="1" applyAlignment="1"/>
    <xf numFmtId="14" fontId="29" fillId="2" borderId="4" xfId="0" applyNumberFormat="1" applyFont="1" applyBorder="1"/>
    <xf numFmtId="0" fontId="0" fillId="2" borderId="5" xfId="0" applyNumberFormat="1" applyBorder="1"/>
    <xf numFmtId="9" fontId="0" fillId="2" borderId="0" xfId="2" applyFont="1" applyFill="1" applyBorder="1" applyAlignment="1">
      <alignment vertical="center" wrapText="1"/>
    </xf>
    <xf numFmtId="0" fontId="0" fillId="2" borderId="22" xfId="0" applyNumberFormat="1" applyBorder="1" applyAlignment="1">
      <alignment vertical="center" wrapText="1"/>
    </xf>
    <xf numFmtId="0" fontId="19" fillId="2" borderId="22" xfId="0" applyNumberFormat="1" applyFont="1" applyBorder="1" applyAlignment="1" applyProtection="1"/>
    <xf numFmtId="0" fontId="19" fillId="2" borderId="0" xfId="0" applyNumberFormat="1" applyFont="1" applyBorder="1"/>
    <xf numFmtId="0" fontId="8" fillId="2" borderId="0" xfId="0" applyNumberFormat="1" applyFont="1" applyBorder="1" applyAlignment="1"/>
    <xf numFmtId="0" fontId="27" fillId="2" borderId="6" xfId="0" applyNumberFormat="1" applyFont="1" applyBorder="1"/>
    <xf numFmtId="0" fontId="20" fillId="2" borderId="0" xfId="0" applyNumberFormat="1" applyFont="1" applyBorder="1" applyAlignment="1">
      <alignment horizontal="right" wrapText="1"/>
    </xf>
    <xf numFmtId="0" fontId="8" fillId="2" borderId="0" xfId="0" applyNumberFormat="1" applyFont="1" applyBorder="1" applyProtection="1"/>
    <xf numFmtId="0" fontId="8" fillId="2" borderId="22" xfId="0" applyNumberFormat="1" applyFont="1" applyBorder="1" applyProtection="1"/>
    <xf numFmtId="0" fontId="8" fillId="2" borderId="7" xfId="0" applyNumberFormat="1" applyFont="1" applyBorder="1"/>
    <xf numFmtId="0" fontId="8" fillId="2" borderId="1" xfId="0" applyNumberFormat="1" applyFont="1" applyBorder="1"/>
    <xf numFmtId="0" fontId="20" fillId="2" borderId="1" xfId="0" applyNumberFormat="1" applyFont="1" applyBorder="1" applyAlignment="1">
      <alignment horizontal="right" wrapText="1"/>
    </xf>
    <xf numFmtId="9" fontId="21" fillId="3" borderId="1" xfId="2" applyFont="1" applyFill="1" applyBorder="1" applyAlignment="1" applyProtection="1">
      <alignment horizontal="left" wrapText="1"/>
      <protection locked="0"/>
    </xf>
    <xf numFmtId="9" fontId="21" fillId="0" borderId="1" xfId="2" applyFont="1" applyFill="1" applyBorder="1" applyAlignment="1" applyProtection="1">
      <alignment horizontal="left" wrapText="1"/>
    </xf>
    <xf numFmtId="164" fontId="19" fillId="6" borderId="1" xfId="0" quotePrefix="1" applyNumberFormat="1" applyFont="1" applyFill="1" applyBorder="1" applyAlignment="1" applyProtection="1">
      <alignment horizontal="left"/>
    </xf>
    <xf numFmtId="9" fontId="21" fillId="6" borderId="1" xfId="2" applyFont="1" applyFill="1" applyBorder="1" applyAlignment="1" applyProtection="1">
      <alignment horizontal="left" wrapText="1"/>
    </xf>
    <xf numFmtId="164" fontId="19" fillId="6" borderId="28" xfId="0" quotePrefix="1" applyNumberFormat="1" applyFont="1" applyFill="1" applyBorder="1" applyAlignment="1" applyProtection="1">
      <alignment horizontal="left"/>
    </xf>
    <xf numFmtId="9" fontId="14" fillId="0" borderId="46" xfId="2" applyFont="1" applyFill="1" applyBorder="1" applyAlignment="1">
      <alignment horizontal="center" vertical="center"/>
    </xf>
    <xf numFmtId="165" fontId="14" fillId="0" borderId="47" xfId="0" applyNumberFormat="1" applyFont="1" applyFill="1" applyBorder="1" applyAlignment="1">
      <alignment horizontal="center" vertical="center"/>
    </xf>
    <xf numFmtId="165" fontId="14" fillId="0" borderId="23" xfId="0" applyNumberFormat="1" applyFont="1" applyFill="1" applyBorder="1" applyAlignment="1" applyProtection="1">
      <alignment horizontal="center" vertical="center"/>
      <protection locked="0"/>
    </xf>
    <xf numFmtId="165" fontId="14" fillId="0" borderId="47" xfId="0" applyNumberFormat="1" applyFont="1" applyFill="1" applyBorder="1" applyAlignment="1" applyProtection="1">
      <alignment horizontal="center" vertical="center"/>
      <protection locked="0"/>
    </xf>
    <xf numFmtId="165" fontId="14" fillId="0" borderId="1" xfId="0" applyNumberFormat="1" applyFont="1" applyFill="1" applyBorder="1" applyAlignment="1" applyProtection="1">
      <alignment horizontal="center" vertical="center"/>
      <protection locked="0"/>
    </xf>
    <xf numFmtId="9" fontId="14" fillId="0" borderId="1" xfId="2" applyFont="1" applyFill="1" applyBorder="1" applyAlignment="1" applyProtection="1">
      <alignment horizontal="center" vertical="center"/>
      <protection locked="0"/>
    </xf>
    <xf numFmtId="8" fontId="14" fillId="0" borderId="1" xfId="1" applyNumberFormat="1" applyFont="1" applyFill="1" applyBorder="1" applyAlignment="1" applyProtection="1">
      <alignment horizontal="center" vertical="center"/>
      <protection locked="0"/>
    </xf>
    <xf numFmtId="165" fontId="14" fillId="0" borderId="28" xfId="0" applyNumberFormat="1" applyFont="1" applyFill="1" applyBorder="1" applyAlignment="1" applyProtection="1">
      <alignment horizontal="center" vertical="center"/>
      <protection locked="0"/>
    </xf>
    <xf numFmtId="0" fontId="12" fillId="6" borderId="1" xfId="0" applyNumberFormat="1" applyFont="1" applyFill="1" applyBorder="1" applyAlignment="1" applyProtection="1">
      <alignment vertical="center" wrapText="1"/>
      <protection locked="0"/>
    </xf>
    <xf numFmtId="0" fontId="14" fillId="0" borderId="48" xfId="0" applyNumberFormat="1" applyFont="1" applyFill="1" applyBorder="1" applyAlignment="1" applyProtection="1">
      <alignment vertical="center"/>
      <protection locked="0"/>
    </xf>
    <xf numFmtId="0" fontId="14" fillId="0" borderId="14" xfId="0" applyNumberFormat="1" applyFont="1" applyFill="1" applyBorder="1" applyAlignment="1" applyProtection="1">
      <alignment vertical="center"/>
      <protection locked="0"/>
    </xf>
    <xf numFmtId="0" fontId="14" fillId="0" borderId="18" xfId="0" applyNumberFormat="1" applyFont="1" applyFill="1" applyBorder="1" applyAlignment="1" applyProtection="1">
      <alignment vertical="center"/>
      <protection locked="0"/>
    </xf>
    <xf numFmtId="0" fontId="14" fillId="0" borderId="6" xfId="0" applyNumberFormat="1" applyFont="1" applyFill="1" applyBorder="1" applyAlignment="1" applyProtection="1">
      <alignment vertical="center"/>
      <protection locked="0"/>
    </xf>
    <xf numFmtId="44" fontId="15" fillId="0" borderId="0" xfId="1" applyFont="1" applyFill="1" applyBorder="1" applyAlignment="1" applyProtection="1">
      <alignment horizontal="center" vertical="center"/>
      <protection locked="0"/>
    </xf>
    <xf numFmtId="0" fontId="14" fillId="0" borderId="0" xfId="0" applyNumberFormat="1" applyFont="1" applyFill="1" applyBorder="1" applyAlignment="1" applyProtection="1">
      <alignment vertical="center"/>
      <protection locked="0"/>
    </xf>
    <xf numFmtId="9" fontId="15" fillId="0" borderId="0" xfId="2" applyFont="1" applyFill="1" applyBorder="1" applyAlignment="1" applyProtection="1">
      <alignment horizontal="center" vertical="center"/>
      <protection locked="0"/>
    </xf>
    <xf numFmtId="165" fontId="15" fillId="0" borderId="0" xfId="0" applyNumberFormat="1" applyFont="1" applyFill="1" applyBorder="1" applyAlignment="1" applyProtection="1">
      <alignment horizontal="center" vertical="center"/>
      <protection locked="0"/>
    </xf>
    <xf numFmtId="165" fontId="15" fillId="0" borderId="22" xfId="0" applyNumberFormat="1" applyFont="1" applyFill="1" applyBorder="1" applyAlignment="1" applyProtection="1">
      <alignment horizontal="center" vertical="center"/>
      <protection locked="0"/>
    </xf>
    <xf numFmtId="0" fontId="14" fillId="2" borderId="0" xfId="0" applyNumberFormat="1" applyFont="1" applyBorder="1" applyAlignment="1" applyProtection="1">
      <alignment vertical="center"/>
      <protection locked="0"/>
    </xf>
    <xf numFmtId="0" fontId="14" fillId="2" borderId="0" xfId="0" applyNumberFormat="1" applyFont="1" applyBorder="1" applyAlignment="1" applyProtection="1">
      <alignment horizontal="center" vertical="center"/>
      <protection locked="0"/>
    </xf>
    <xf numFmtId="0" fontId="14" fillId="2" borderId="0" xfId="0" applyNumberFormat="1" applyFont="1" applyAlignment="1" applyProtection="1">
      <alignment vertical="center"/>
      <protection locked="0"/>
    </xf>
    <xf numFmtId="0" fontId="14" fillId="0" borderId="0" xfId="0" applyNumberFormat="1" applyFont="1" applyFill="1" applyBorder="1" applyProtection="1">
      <protection locked="0"/>
    </xf>
    <xf numFmtId="0" fontId="14" fillId="2" borderId="0" xfId="0" applyNumberFormat="1" applyFont="1" applyBorder="1" applyProtection="1">
      <protection locked="0"/>
    </xf>
    <xf numFmtId="0" fontId="14" fillId="2" borderId="0" xfId="0" applyNumberFormat="1" applyFont="1" applyBorder="1" applyAlignment="1" applyProtection="1">
      <alignment horizontal="center"/>
      <protection locked="0"/>
    </xf>
    <xf numFmtId="0" fontId="14" fillId="2" borderId="0" xfId="0" applyNumberFormat="1" applyFont="1" applyProtection="1">
      <protection locked="0"/>
    </xf>
    <xf numFmtId="165" fontId="14" fillId="2" borderId="0" xfId="0" applyNumberFormat="1" applyFont="1" applyBorder="1" applyAlignment="1" applyProtection="1">
      <alignment vertical="center"/>
      <protection locked="0"/>
    </xf>
    <xf numFmtId="165" fontId="14" fillId="2" borderId="0" xfId="0" applyNumberFormat="1" applyFont="1" applyBorder="1" applyAlignment="1" applyProtection="1">
      <alignment horizontal="center" vertical="center"/>
      <protection locked="0"/>
    </xf>
    <xf numFmtId="0" fontId="14" fillId="0" borderId="7" xfId="0" applyNumberFormat="1" applyFont="1" applyFill="1" applyBorder="1" applyAlignment="1" applyProtection="1">
      <alignment vertical="center"/>
      <protection locked="0"/>
    </xf>
    <xf numFmtId="0" fontId="14" fillId="0" borderId="1" xfId="0" applyNumberFormat="1" applyFont="1" applyFill="1" applyBorder="1" applyProtection="1">
      <protection locked="0"/>
    </xf>
    <xf numFmtId="0" fontId="14" fillId="0" borderId="1" xfId="0" applyNumberFormat="1" applyFont="1" applyFill="1" applyBorder="1" applyAlignment="1" applyProtection="1">
      <alignment vertical="center"/>
      <protection locked="0"/>
    </xf>
    <xf numFmtId="165" fontId="14" fillId="2" borderId="0" xfId="0" applyNumberFormat="1" applyFont="1" applyBorder="1" applyProtection="1">
      <protection locked="0"/>
    </xf>
    <xf numFmtId="165" fontId="14" fillId="2" borderId="0" xfId="0" applyNumberFormat="1" applyFont="1" applyBorder="1" applyAlignment="1" applyProtection="1">
      <alignment horizontal="center"/>
      <protection locked="0"/>
    </xf>
    <xf numFmtId="0" fontId="0" fillId="2" borderId="0" xfId="0" applyNumberFormat="1" applyBorder="1" applyProtection="1">
      <protection locked="0"/>
    </xf>
    <xf numFmtId="0" fontId="0" fillId="2" borderId="0" xfId="0" applyNumberFormat="1" applyBorder="1" applyAlignment="1" applyProtection="1">
      <alignment horizontal="center"/>
      <protection locked="0"/>
    </xf>
    <xf numFmtId="0" fontId="30" fillId="2" borderId="0" xfId="0" applyFont="1" applyAlignment="1">
      <alignment horizontal="left" vertical="center" wrapText="1"/>
    </xf>
    <xf numFmtId="0" fontId="32" fillId="2" borderId="0" xfId="0" applyFont="1" applyAlignment="1">
      <alignment horizontal="left" vertical="center" indent="4"/>
    </xf>
    <xf numFmtId="0" fontId="31" fillId="2" borderId="0" xfId="0" applyFont="1" applyAlignment="1">
      <alignment horizontal="left" vertical="center" wrapText="1"/>
    </xf>
    <xf numFmtId="0" fontId="31" fillId="2" borderId="0" xfId="0" applyFont="1" applyAlignment="1">
      <alignment horizontal="center" vertical="center" wrapText="1"/>
    </xf>
    <xf numFmtId="0" fontId="32" fillId="2" borderId="0" xfId="0" applyFont="1" applyAlignment="1">
      <alignment horizontal="left" vertical="center"/>
    </xf>
    <xf numFmtId="0" fontId="32" fillId="2" borderId="0" xfId="0" applyFont="1" applyAlignment="1">
      <alignment horizontal="left" vertical="center" indent="2"/>
    </xf>
    <xf numFmtId="0" fontId="19" fillId="2" borderId="6" xfId="0" applyNumberFormat="1" applyFont="1" applyBorder="1" applyAlignment="1">
      <alignment horizontal="center" vertical="center" wrapText="1"/>
    </xf>
    <xf numFmtId="0" fontId="19" fillId="2" borderId="0" xfId="0" applyNumberFormat="1" applyFont="1" applyBorder="1" applyAlignment="1">
      <alignment horizontal="center" vertical="center" wrapText="1"/>
    </xf>
    <xf numFmtId="14" fontId="20" fillId="0" borderId="0" xfId="0" applyNumberFormat="1" applyFont="1" applyFill="1" applyBorder="1" applyAlignment="1" applyProtection="1">
      <alignment horizontal="center"/>
    </xf>
    <xf numFmtId="14" fontId="20" fillId="0" borderId="22" xfId="0" applyNumberFormat="1" applyFont="1" applyFill="1" applyBorder="1" applyAlignment="1" applyProtection="1">
      <alignment horizontal="center"/>
    </xf>
    <xf numFmtId="0" fontId="19" fillId="8" borderId="1" xfId="0" applyNumberFormat="1" applyFont="1" applyFill="1" applyBorder="1" applyAlignment="1" applyProtection="1">
      <alignment horizontal="left" wrapText="1"/>
      <protection locked="0"/>
    </xf>
    <xf numFmtId="0" fontId="19" fillId="2" borderId="6" xfId="0" applyNumberFormat="1" applyFont="1" applyBorder="1" applyAlignment="1">
      <alignment horizontal="right"/>
    </xf>
    <xf numFmtId="0" fontId="19" fillId="2" borderId="0" xfId="0" applyNumberFormat="1" applyFont="1" applyBorder="1" applyAlignment="1">
      <alignment horizontal="right"/>
    </xf>
    <xf numFmtId="0" fontId="10" fillId="2" borderId="7" xfId="0" applyNumberFormat="1" applyFont="1" applyBorder="1" applyAlignment="1" applyProtection="1">
      <alignment horizontal="left" wrapText="1"/>
    </xf>
    <xf numFmtId="0" fontId="10" fillId="2" borderId="1" xfId="0" applyNumberFormat="1" applyFont="1" applyBorder="1" applyAlignment="1" applyProtection="1">
      <alignment horizontal="left" wrapText="1"/>
    </xf>
    <xf numFmtId="0" fontId="10" fillId="2" borderId="28" xfId="0" applyNumberFormat="1" applyFont="1" applyBorder="1" applyAlignment="1" applyProtection="1">
      <alignment horizontal="left" wrapText="1"/>
    </xf>
    <xf numFmtId="0" fontId="8" fillId="8" borderId="1" xfId="0" applyNumberFormat="1" applyFont="1" applyFill="1" applyBorder="1" applyAlignment="1" applyProtection="1">
      <alignment horizontal="left"/>
      <protection locked="0"/>
    </xf>
    <xf numFmtId="14" fontId="8" fillId="8" borderId="2" xfId="0" applyNumberFormat="1" applyFont="1" applyFill="1" applyBorder="1" applyAlignment="1" applyProtection="1">
      <alignment horizontal="left"/>
      <protection locked="0"/>
    </xf>
    <xf numFmtId="0" fontId="0" fillId="8" borderId="8" xfId="0" applyNumberFormat="1" applyFont="1" applyFill="1" applyBorder="1" applyAlignment="1" applyProtection="1">
      <alignment horizontal="center" vertical="center" textRotation="90" wrapText="1"/>
    </xf>
    <xf numFmtId="0" fontId="0" fillId="8" borderId="13" xfId="0" applyNumberFormat="1" applyFont="1" applyFill="1" applyBorder="1" applyAlignment="1" applyProtection="1">
      <alignment horizontal="center" vertical="center" textRotation="90" wrapText="1"/>
    </xf>
    <xf numFmtId="0" fontId="0" fillId="8" borderId="17" xfId="0" applyNumberFormat="1" applyFont="1" applyFill="1" applyBorder="1" applyAlignment="1" applyProtection="1">
      <alignment horizontal="center" vertical="center" textRotation="90" wrapText="1"/>
    </xf>
    <xf numFmtId="0" fontId="18" fillId="2" borderId="3" xfId="0" applyNumberFormat="1" applyFont="1" applyBorder="1" applyAlignment="1" applyProtection="1">
      <alignment horizontal="left" vertical="center" wrapText="1"/>
    </xf>
    <xf numFmtId="0" fontId="18" fillId="2" borderId="4" xfId="0" applyNumberFormat="1" applyFont="1" applyBorder="1" applyAlignment="1" applyProtection="1">
      <alignment horizontal="left" vertical="center" wrapText="1"/>
    </xf>
    <xf numFmtId="0" fontId="10" fillId="2" borderId="7" xfId="0" applyNumberFormat="1" applyFont="1" applyBorder="1" applyAlignment="1" applyProtection="1">
      <alignment horizontal="center" wrapText="1"/>
    </xf>
    <xf numFmtId="0" fontId="10" fillId="2" borderId="1" xfId="0" applyNumberFormat="1" applyFont="1" applyBorder="1" applyAlignment="1" applyProtection="1">
      <alignment horizontal="center" wrapText="1"/>
    </xf>
    <xf numFmtId="0" fontId="12" fillId="8" borderId="7" xfId="0" applyNumberFormat="1" applyFont="1" applyFill="1" applyBorder="1" applyAlignment="1" applyProtection="1">
      <alignment horizontal="left" vertical="center" wrapText="1"/>
      <protection locked="0"/>
    </xf>
    <xf numFmtId="0" fontId="12" fillId="8" borderId="1" xfId="0" applyNumberFormat="1" applyFont="1" applyFill="1" applyBorder="1" applyAlignment="1" applyProtection="1">
      <alignment horizontal="left" vertical="center" wrapText="1"/>
      <protection locked="0"/>
    </xf>
    <xf numFmtId="0" fontId="6" fillId="0" borderId="21" xfId="0" applyNumberFormat="1" applyFont="1" applyFill="1" applyBorder="1" applyAlignment="1">
      <alignment horizontal="center" vertical="top"/>
    </xf>
    <xf numFmtId="0" fontId="6" fillId="0" borderId="2" xfId="0" applyNumberFormat="1" applyFont="1" applyFill="1" applyBorder="1" applyAlignment="1">
      <alignment horizontal="center" vertical="top"/>
    </xf>
    <xf numFmtId="0" fontId="6" fillId="0" borderId="23" xfId="0" applyNumberFormat="1" applyFont="1" applyFill="1" applyBorder="1" applyAlignment="1">
      <alignment horizontal="center" vertical="top"/>
    </xf>
    <xf numFmtId="0" fontId="16" fillId="2" borderId="21" xfId="0" applyFont="1" applyBorder="1" applyAlignment="1" applyProtection="1">
      <alignment horizontal="left" vertical="top" wrapText="1"/>
    </xf>
    <xf numFmtId="0" fontId="16" fillId="2" borderId="2" xfId="0" applyFont="1" applyBorder="1" applyAlignment="1" applyProtection="1">
      <alignment horizontal="left" vertical="top" wrapText="1"/>
    </xf>
    <xf numFmtId="0" fontId="16" fillId="2" borderId="23" xfId="0" applyFont="1" applyBorder="1" applyAlignment="1" applyProtection="1">
      <alignment horizontal="left" vertical="top" wrapText="1"/>
    </xf>
    <xf numFmtId="0" fontId="7" fillId="8" borderId="8" xfId="0" applyNumberFormat="1" applyFont="1" applyFill="1" applyBorder="1" applyAlignment="1" applyProtection="1">
      <alignment horizontal="center" vertical="center" textRotation="90" wrapText="1"/>
    </xf>
    <xf numFmtId="0" fontId="7" fillId="8" borderId="13" xfId="0" applyNumberFormat="1" applyFont="1" applyFill="1" applyBorder="1" applyAlignment="1" applyProtection="1">
      <alignment horizontal="center" vertical="center" textRotation="90" wrapText="1"/>
    </xf>
    <xf numFmtId="0" fontId="7" fillId="8" borderId="17" xfId="0" applyNumberFormat="1" applyFont="1" applyFill="1" applyBorder="1" applyAlignment="1" applyProtection="1">
      <alignment horizontal="center" vertical="center" textRotation="90" wrapText="1"/>
    </xf>
    <xf numFmtId="0" fontId="14" fillId="2" borderId="21" xfId="0" applyNumberFormat="1" applyFont="1" applyBorder="1" applyAlignment="1">
      <alignment horizontal="center" vertical="center"/>
    </xf>
    <xf numFmtId="0" fontId="14" fillId="2" borderId="2" xfId="0" applyNumberFormat="1" applyFont="1" applyBorder="1" applyAlignment="1">
      <alignment horizontal="center" vertical="center"/>
    </xf>
    <xf numFmtId="0" fontId="14" fillId="2" borderId="4" xfId="0" applyNumberFormat="1" applyFont="1" applyBorder="1" applyAlignment="1">
      <alignment horizontal="center" vertical="center"/>
    </xf>
    <xf numFmtId="0" fontId="14" fillId="2" borderId="5" xfId="0" applyNumberFormat="1" applyFont="1" applyBorder="1" applyAlignment="1">
      <alignment horizontal="center" vertical="center"/>
    </xf>
    <xf numFmtId="0" fontId="0" fillId="2" borderId="7" xfId="0" applyNumberFormat="1" applyBorder="1" applyAlignment="1" applyProtection="1">
      <alignment horizontal="center"/>
      <protection locked="0"/>
    </xf>
    <xf numFmtId="0" fontId="0" fillId="2" borderId="1" xfId="0" applyNumberFormat="1" applyBorder="1" applyAlignment="1" applyProtection="1">
      <alignment horizontal="center"/>
      <protection locked="0"/>
    </xf>
    <xf numFmtId="0" fontId="0" fillId="2" borderId="28" xfId="0" applyNumberFormat="1" applyBorder="1" applyAlignment="1" applyProtection="1">
      <alignment horizontal="center"/>
      <protection locked="0"/>
    </xf>
    <xf numFmtId="0" fontId="13" fillId="0" borderId="6" xfId="0" applyNumberFormat="1" applyFont="1" applyFill="1" applyBorder="1" applyAlignment="1">
      <alignment horizontal="left" vertical="top" wrapText="1"/>
    </xf>
    <xf numFmtId="0" fontId="13" fillId="0" borderId="0" xfId="0" applyNumberFormat="1" applyFont="1" applyFill="1" applyBorder="1" applyAlignment="1">
      <alignment horizontal="left" vertical="top" wrapText="1"/>
    </xf>
    <xf numFmtId="0" fontId="6" fillId="0" borderId="7" xfId="0" applyNumberFormat="1" applyFont="1" applyFill="1" applyBorder="1" applyAlignment="1">
      <alignment horizontal="center"/>
    </xf>
    <xf numFmtId="0" fontId="6" fillId="0" borderId="1" xfId="0" applyNumberFormat="1" applyFont="1" applyFill="1" applyBorder="1" applyAlignment="1">
      <alignment horizontal="center"/>
    </xf>
    <xf numFmtId="0" fontId="6" fillId="0" borderId="28" xfId="0" applyNumberFormat="1" applyFont="1" applyFill="1" applyBorder="1" applyAlignment="1">
      <alignment horizontal="center"/>
    </xf>
    <xf numFmtId="10" fontId="7" fillId="4" borderId="7" xfId="0" applyNumberFormat="1" applyFont="1" applyFill="1" applyBorder="1" applyAlignment="1">
      <alignment horizontal="center"/>
    </xf>
    <xf numFmtId="10" fontId="7" fillId="4" borderId="1" xfId="0" applyNumberFormat="1" applyFont="1" applyFill="1" applyBorder="1" applyAlignment="1">
      <alignment horizontal="center"/>
    </xf>
    <xf numFmtId="10" fontId="7" fillId="4" borderId="28" xfId="0" applyNumberFormat="1" applyFont="1" applyFill="1" applyBorder="1" applyAlignment="1">
      <alignment horizontal="center"/>
    </xf>
    <xf numFmtId="0" fontId="6" fillId="0" borderId="6" xfId="0" applyNumberFormat="1" applyFont="1" applyFill="1" applyBorder="1" applyAlignment="1">
      <alignment horizontal="center"/>
    </xf>
    <xf numFmtId="0" fontId="6" fillId="0" borderId="0" xfId="0" applyNumberFormat="1" applyFont="1" applyFill="1" applyBorder="1" applyAlignment="1">
      <alignment horizontal="center"/>
    </xf>
    <xf numFmtId="0" fontId="24" fillId="0" borderId="3" xfId="8" applyFont="1" applyBorder="1" applyAlignment="1">
      <alignment horizontal="center" vertical="center" wrapText="1"/>
    </xf>
    <xf numFmtId="0" fontId="24" fillId="0" borderId="4" xfId="8" applyFont="1" applyBorder="1" applyAlignment="1">
      <alignment horizontal="center" vertical="center" wrapText="1"/>
    </xf>
    <xf numFmtId="0" fontId="24" fillId="0" borderId="5" xfId="8" applyFont="1" applyBorder="1" applyAlignment="1">
      <alignment horizontal="center" vertical="center" wrapText="1"/>
    </xf>
    <xf numFmtId="0" fontId="24" fillId="0" borderId="8" xfId="8" applyFont="1" applyBorder="1" applyAlignment="1">
      <alignment horizontal="center" wrapText="1"/>
    </xf>
    <xf numFmtId="0" fontId="24" fillId="0" borderId="13" xfId="8" applyFont="1" applyBorder="1" applyAlignment="1">
      <alignment horizontal="center" wrapText="1"/>
    </xf>
    <xf numFmtId="0" fontId="24" fillId="0" borderId="3" xfId="8" applyFont="1" applyBorder="1" applyAlignment="1">
      <alignment horizontal="center" wrapText="1"/>
    </xf>
    <xf numFmtId="0" fontId="24" fillId="0" borderId="4" xfId="8" applyFont="1" applyBorder="1" applyAlignment="1">
      <alignment horizontal="center" wrapText="1"/>
    </xf>
    <xf numFmtId="0" fontId="24" fillId="0" borderId="5" xfId="8" applyFont="1" applyBorder="1" applyAlignment="1">
      <alignment horizontal="center" wrapText="1"/>
    </xf>
    <xf numFmtId="0" fontId="2" fillId="0" borderId="3" xfId="5" applyBorder="1" applyAlignment="1">
      <alignment horizontal="center" vertical="center" wrapText="1"/>
    </xf>
    <xf numFmtId="0" fontId="2" fillId="0" borderId="4" xfId="5" applyBorder="1" applyAlignment="1">
      <alignment horizontal="center" vertical="center" wrapText="1"/>
    </xf>
    <xf numFmtId="0" fontId="2" fillId="0" borderId="5" xfId="5" applyBorder="1" applyAlignment="1">
      <alignment horizontal="center" vertical="center" wrapText="1"/>
    </xf>
    <xf numFmtId="0" fontId="2" fillId="0" borderId="8" xfId="5" applyBorder="1" applyAlignment="1">
      <alignment horizontal="center" wrapText="1"/>
    </xf>
    <xf numFmtId="0" fontId="2" fillId="0" borderId="13" xfId="5" applyBorder="1" applyAlignment="1">
      <alignment horizontal="center" wrapText="1"/>
    </xf>
    <xf numFmtId="0" fontId="2" fillId="0" borderId="3" xfId="5" applyBorder="1" applyAlignment="1">
      <alignment horizontal="center" wrapText="1"/>
    </xf>
    <xf numFmtId="0" fontId="2" fillId="0" borderId="4" xfId="5" applyBorder="1" applyAlignment="1">
      <alignment horizontal="center" wrapText="1"/>
    </xf>
    <xf numFmtId="0" fontId="2" fillId="0" borderId="5" xfId="5" applyBorder="1" applyAlignment="1">
      <alignment horizontal="center" wrapText="1"/>
    </xf>
  </cellXfs>
  <cellStyles count="10">
    <cellStyle name="Comma" xfId="7" builtinId="3"/>
    <cellStyle name="Currency" xfId="1" builtinId="4"/>
    <cellStyle name="Currency 2" xfId="4"/>
    <cellStyle name="Currency 2 2" xfId="9"/>
    <cellStyle name="Currency 3" xfId="6"/>
    <cellStyle name="Normal" xfId="0" builtinId="0"/>
    <cellStyle name="Normal 2" xfId="3"/>
    <cellStyle name="Normal 2 2" xfId="8"/>
    <cellStyle name="Normal 3" xfId="5"/>
    <cellStyle name="Percent" xfId="2" builtinId="5"/>
  </cellStyles>
  <dxfs count="66">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tint="-0.24994659260841701"/>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tint="-0.24994659260841701"/>
      </font>
    </dxf>
    <dxf>
      <font>
        <color theme="0"/>
      </font>
    </dxf>
    <dxf>
      <font>
        <color theme="0"/>
      </font>
    </dxf>
    <dxf>
      <font>
        <color theme="0"/>
      </font>
    </dxf>
    <dxf>
      <font>
        <color theme="0"/>
      </font>
    </dxf>
    <dxf>
      <font>
        <color theme="0"/>
      </font>
    </dxf>
    <dxf>
      <font>
        <color theme="0"/>
      </font>
    </dxf>
    <dxf>
      <font>
        <color theme="0" tint="-0.24994659260841701"/>
      </font>
    </dxf>
    <dxf>
      <font>
        <color theme="0"/>
      </font>
    </dxf>
    <dxf>
      <font>
        <color theme="0"/>
      </font>
    </dxf>
    <dxf>
      <font>
        <color theme="0" tint="-0.24994659260841701"/>
      </font>
    </dxf>
    <dxf>
      <font>
        <color theme="0"/>
      </font>
    </dxf>
    <dxf>
      <font>
        <color theme="0" tint="-0.24994659260841701"/>
      </font>
    </dxf>
    <dxf>
      <font>
        <color theme="0"/>
      </font>
    </dxf>
    <dxf>
      <font>
        <color theme="0"/>
      </font>
    </dxf>
    <dxf>
      <font>
        <color theme="0"/>
      </font>
    </dxf>
    <dxf>
      <font>
        <color theme="0" tint="-0.24994659260841701"/>
      </font>
    </dxf>
    <dxf>
      <font>
        <color theme="0"/>
      </font>
    </dxf>
    <dxf>
      <font>
        <color theme="0" tint="-0.24994659260841701"/>
      </font>
    </dxf>
    <dxf>
      <font>
        <color theme="0"/>
      </font>
    </dxf>
    <dxf>
      <font>
        <color theme="0"/>
      </font>
    </dxf>
    <dxf>
      <font>
        <color theme="0"/>
      </font>
    </dxf>
    <dxf>
      <font>
        <color theme="0"/>
      </font>
    </dxf>
    <dxf>
      <font>
        <color theme="0" tint="-0.24994659260841701"/>
      </font>
    </dxf>
    <dxf>
      <font>
        <color theme="0"/>
      </font>
    </dxf>
    <dxf>
      <font>
        <color theme="0"/>
      </font>
    </dxf>
    <dxf>
      <font>
        <color theme="0"/>
      </font>
    </dxf>
    <dxf>
      <font>
        <color theme="0" tint="-0.24994659260841701"/>
      </font>
    </dxf>
    <dxf>
      <font>
        <color theme="0"/>
      </font>
    </dxf>
    <dxf>
      <font>
        <color theme="0"/>
      </font>
    </dxf>
    <dxf>
      <font>
        <color theme="0"/>
      </font>
    </dxf>
    <dxf>
      <font>
        <color theme="0" tint="-0.24994659260841701"/>
      </font>
    </dxf>
    <dxf>
      <font>
        <color theme="0"/>
      </font>
    </dxf>
    <dxf>
      <font>
        <color theme="0" tint="-0.24994659260841701"/>
      </font>
    </dxf>
    <dxf>
      <font>
        <color theme="0"/>
      </font>
    </dxf>
    <dxf>
      <font>
        <color theme="0" tint="-0.24994659260841701"/>
      </font>
    </dxf>
    <dxf>
      <font>
        <color theme="0"/>
      </font>
    </dxf>
    <dxf>
      <font>
        <color theme="0"/>
      </font>
    </dxf>
  </dxfs>
  <tableStyles count="0" defaultTableStyle="TableStyleMedium2" defaultPivotStyle="PivotStyleLight16"/>
  <colors>
    <mruColors>
      <color rgb="FFFFFFCC"/>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3733799</xdr:colOff>
      <xdr:row>0</xdr:row>
      <xdr:rowOff>0</xdr:rowOff>
    </xdr:from>
    <xdr:to>
      <xdr:col>3</xdr:col>
      <xdr:colOff>781050</xdr:colOff>
      <xdr:row>4</xdr:row>
      <xdr:rowOff>38100</xdr:rowOff>
    </xdr:to>
    <xdr:sp macro="" textlink="">
      <xdr:nvSpPr>
        <xdr:cNvPr id="6" name="Text Box 2"/>
        <xdr:cNvSpPr txBox="1">
          <a:spLocks noChangeArrowheads="1"/>
        </xdr:cNvSpPr>
      </xdr:nvSpPr>
      <xdr:spPr bwMode="auto">
        <a:xfrm>
          <a:off x="3733799" y="0"/>
          <a:ext cx="3295651" cy="63246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15000"/>
            </a:lnSpc>
            <a:spcBef>
              <a:spcPts val="0"/>
            </a:spcBef>
            <a:spcAft>
              <a:spcPts val="1000"/>
            </a:spcAft>
          </a:pPr>
          <a:r>
            <a:rPr lang="en-US" sz="1100" b="1">
              <a:solidFill>
                <a:srgbClr val="FF0000"/>
              </a:solidFill>
              <a:effectLst/>
              <a:latin typeface="Calibri"/>
              <a:ea typeface="Calibri"/>
              <a:cs typeface="Times New Roman"/>
            </a:rPr>
            <a:t>Submit 10-H in Excel format to CITY for final review.  CITY will review and PDF back to CONTRACTOR for signatures.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301072</xdr:colOff>
      <xdr:row>160</xdr:row>
      <xdr:rowOff>58393</xdr:rowOff>
    </xdr:from>
    <xdr:ext cx="2381250" cy="238124"/>
    <xdr:sp macro="" textlink="">
      <xdr:nvSpPr>
        <xdr:cNvPr id="2" name="TextBox 1"/>
        <xdr:cNvSpPr txBox="1"/>
      </xdr:nvSpPr>
      <xdr:spPr>
        <a:xfrm>
          <a:off x="1071355" y="35922089"/>
          <a:ext cx="2381250" cy="238124"/>
        </a:xfrm>
        <a:prstGeom prst="rect">
          <a:avLst/>
        </a:prstGeom>
        <a:noFill/>
        <a:ln>
          <a:solidFill>
            <a:srgbClr val="0000FF"/>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1000" b="1">
              <a:solidFill>
                <a:srgbClr val="0000FF"/>
              </a:solidFill>
            </a:rPr>
            <a:t>sign</a:t>
          </a:r>
          <a:r>
            <a:rPr lang="en-US" sz="1000" b="1" baseline="0">
              <a:solidFill>
                <a:srgbClr val="0000FF"/>
              </a:solidFill>
            </a:rPr>
            <a:t> here </a:t>
          </a:r>
          <a:r>
            <a:rPr lang="en-US" sz="800" b="1" baseline="0">
              <a:solidFill>
                <a:srgbClr val="0000FF"/>
              </a:solidFill>
            </a:rPr>
            <a:t>(this message will not print)</a:t>
          </a:r>
          <a:endParaRPr lang="en-US" sz="800" b="1">
            <a:solidFill>
              <a:srgbClr val="0000FF"/>
            </a:solidFill>
          </a:endParaRPr>
        </a:p>
      </xdr:txBody>
    </xdr:sp>
    <xdr:clientData fPrintsWithSheet="0"/>
  </xdr:oneCellAnchor>
  <xdr:oneCellAnchor>
    <xdr:from>
      <xdr:col>1</xdr:col>
      <xdr:colOff>168519</xdr:colOff>
      <xdr:row>15</xdr:row>
      <xdr:rowOff>43962</xdr:rowOff>
    </xdr:from>
    <xdr:ext cx="3312502" cy="769327"/>
    <xdr:sp macro="" textlink="">
      <xdr:nvSpPr>
        <xdr:cNvPr id="5" name="TextBox 4"/>
        <xdr:cNvSpPr txBox="1"/>
      </xdr:nvSpPr>
      <xdr:spPr>
        <a:xfrm>
          <a:off x="937846" y="2688981"/>
          <a:ext cx="3312502" cy="76932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vert="horz" wrap="square" rtlCol="0" anchor="t">
          <a:noAutofit/>
        </a:bodyPr>
        <a:lstStyle/>
        <a:p>
          <a:pPr algn="ctr"/>
          <a:r>
            <a:rPr lang="en-US" sz="1800" b="1">
              <a:solidFill>
                <a:srgbClr val="0000FF"/>
              </a:solidFill>
            </a:rPr>
            <a:t>Please hide extra</a:t>
          </a:r>
          <a:r>
            <a:rPr lang="en-US" sz="1800" b="1" baseline="0">
              <a:solidFill>
                <a:srgbClr val="0000FF"/>
              </a:solidFill>
            </a:rPr>
            <a:t> rows</a:t>
          </a:r>
        </a:p>
        <a:p>
          <a:pPr algn="ctr"/>
          <a:r>
            <a:rPr lang="en-US" sz="1800" b="1" baseline="0">
              <a:solidFill>
                <a:srgbClr val="0000FF"/>
              </a:solidFill>
            </a:rPr>
            <a:t>(this message will not print)</a:t>
          </a:r>
          <a:endParaRPr lang="en-US" sz="1800" b="1">
            <a:solidFill>
              <a:srgbClr val="0000FF"/>
            </a:solidFill>
          </a:endParaRPr>
        </a:p>
      </xdr:txBody>
    </xdr:sp>
    <xdr:clientData fPrintsWithSheet="0"/>
  </xdr:oneCellAnchor>
  <xdr:oneCellAnchor>
    <xdr:from>
      <xdr:col>2</xdr:col>
      <xdr:colOff>49694</xdr:colOff>
      <xdr:row>138</xdr:row>
      <xdr:rowOff>198784</xdr:rowOff>
    </xdr:from>
    <xdr:ext cx="3346175" cy="1018760"/>
    <xdr:sp macro="" textlink="">
      <xdr:nvSpPr>
        <xdr:cNvPr id="4" name="TextBox 3"/>
        <xdr:cNvSpPr txBox="1"/>
      </xdr:nvSpPr>
      <xdr:spPr>
        <a:xfrm>
          <a:off x="1573694" y="11587371"/>
          <a:ext cx="3346175" cy="10187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vert="horz" wrap="square" rtlCol="0" anchor="t">
          <a:noAutofit/>
        </a:bodyPr>
        <a:lstStyle/>
        <a:p>
          <a:pPr algn="ctr"/>
          <a:r>
            <a:rPr lang="en-US" sz="1400" b="1">
              <a:solidFill>
                <a:srgbClr val="FF0000"/>
              </a:solidFill>
            </a:rPr>
            <a:t>ODCs need to be itemized and compliant with note 9 below. No misc. descriptions.</a:t>
          </a:r>
          <a:r>
            <a:rPr lang="en-US" sz="1400" b="1" baseline="0">
              <a:solidFill>
                <a:srgbClr val="FF0000"/>
              </a:solidFill>
            </a:rPr>
            <a:t> </a:t>
          </a:r>
          <a:r>
            <a:rPr lang="en-US" sz="1400" b="1">
              <a:solidFill>
                <a:srgbClr val="FF0000"/>
              </a:solidFill>
            </a:rPr>
            <a:t> Examples on 10-H</a:t>
          </a:r>
          <a:r>
            <a:rPr lang="en-US" sz="1400" b="1" baseline="0">
              <a:solidFill>
                <a:srgbClr val="FF0000"/>
              </a:solidFill>
            </a:rPr>
            <a:t> Instructions tab</a:t>
          </a:r>
          <a:r>
            <a:rPr lang="en-US" sz="1400" b="1">
              <a:solidFill>
                <a:srgbClr val="FF0000"/>
              </a:solidFill>
            </a:rPr>
            <a:t>.</a:t>
          </a:r>
        </a:p>
        <a:p>
          <a:pPr algn="ctr"/>
          <a:r>
            <a:rPr lang="en-US" sz="1400" b="1">
              <a:solidFill>
                <a:srgbClr val="FF0000"/>
              </a:solidFill>
            </a:rPr>
            <a:t>(this</a:t>
          </a:r>
          <a:r>
            <a:rPr lang="en-US" sz="1400" b="1" baseline="0">
              <a:solidFill>
                <a:srgbClr val="FF0000"/>
              </a:solidFill>
            </a:rPr>
            <a:t> message will not print)</a:t>
          </a:r>
          <a:endParaRPr lang="en-US" sz="1400" b="1">
            <a:solidFill>
              <a:srgbClr val="FF0000"/>
            </a:solidFill>
          </a:endParaRP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75"/>
  <sheetViews>
    <sheetView view="pageBreakPreview" topLeftCell="A61" zoomScaleNormal="100" zoomScaleSheetLayoutView="100" workbookViewId="0">
      <selection activeCell="G42" sqref="G42"/>
    </sheetView>
  </sheetViews>
  <sheetFormatPr defaultRowHeight="15"/>
  <cols>
    <col min="1" max="1" width="57.109375" style="90" customWidth="1"/>
    <col min="4" max="4" width="10" customWidth="1"/>
  </cols>
  <sheetData>
    <row r="1" spans="1:4" ht="9.75" customHeight="1"/>
    <row r="2" spans="1:4" ht="6" customHeight="1"/>
    <row r="3" spans="1:4" ht="15.75">
      <c r="A3" s="89" t="s">
        <v>73</v>
      </c>
    </row>
    <row r="4" spans="1:4" ht="15.75">
      <c r="A4" s="89"/>
    </row>
    <row r="5" spans="1:4">
      <c r="A5" s="264" t="s">
        <v>74</v>
      </c>
      <c r="B5" s="264"/>
      <c r="C5" s="264"/>
      <c r="D5" s="264"/>
    </row>
    <row r="6" spans="1:4">
      <c r="A6" s="264" t="s">
        <v>75</v>
      </c>
      <c r="B6" s="264"/>
      <c r="C6" s="264"/>
      <c r="D6" s="264"/>
    </row>
    <row r="7" spans="1:4">
      <c r="A7" s="264" t="s">
        <v>128</v>
      </c>
      <c r="B7" s="264"/>
      <c r="C7" s="264"/>
      <c r="D7" s="264"/>
    </row>
    <row r="8" spans="1:4">
      <c r="A8" s="264" t="s">
        <v>76</v>
      </c>
      <c r="B8" s="264"/>
      <c r="C8" s="264"/>
      <c r="D8" s="264"/>
    </row>
    <row r="9" spans="1:4">
      <c r="A9" s="264" t="s">
        <v>77</v>
      </c>
      <c r="B9" s="264"/>
      <c r="C9" s="264"/>
      <c r="D9" s="264"/>
    </row>
    <row r="10" spans="1:4">
      <c r="A10" s="264" t="s">
        <v>78</v>
      </c>
      <c r="B10" s="264"/>
      <c r="C10" s="264"/>
      <c r="D10" s="264"/>
    </row>
    <row r="11" spans="1:4">
      <c r="A11" s="264" t="s">
        <v>130</v>
      </c>
      <c r="B11" s="264"/>
      <c r="C11" s="264"/>
      <c r="D11" s="264"/>
    </row>
    <row r="12" spans="1:4">
      <c r="A12" s="264" t="s">
        <v>131</v>
      </c>
      <c r="B12" s="264"/>
      <c r="C12" s="264"/>
      <c r="D12" s="264"/>
    </row>
    <row r="13" spans="1:4">
      <c r="A13" s="265" t="s">
        <v>79</v>
      </c>
      <c r="B13" s="265"/>
      <c r="C13" s="265"/>
      <c r="D13" s="265"/>
    </row>
    <row r="14" spans="1:4">
      <c r="A14" s="265" t="s">
        <v>129</v>
      </c>
      <c r="B14" s="265"/>
      <c r="C14" s="265"/>
      <c r="D14" s="265"/>
    </row>
    <row r="15" spans="1:4">
      <c r="A15" s="264" t="s">
        <v>145</v>
      </c>
      <c r="B15" s="264"/>
      <c r="C15" s="264"/>
      <c r="D15" s="264"/>
    </row>
    <row r="16" spans="1:4">
      <c r="A16" s="264" t="s">
        <v>80</v>
      </c>
      <c r="B16" s="264"/>
      <c r="C16" s="264"/>
      <c r="D16" s="264"/>
    </row>
    <row r="17" spans="1:4">
      <c r="A17" s="264" t="s">
        <v>107</v>
      </c>
      <c r="B17" s="264"/>
      <c r="C17" s="264"/>
      <c r="D17" s="264"/>
    </row>
    <row r="18" spans="1:4">
      <c r="A18" s="265" t="s">
        <v>132</v>
      </c>
      <c r="B18" s="265"/>
      <c r="C18" s="265"/>
      <c r="D18" s="265"/>
    </row>
    <row r="19" spans="1:4">
      <c r="A19" s="265" t="s">
        <v>133</v>
      </c>
      <c r="B19" s="265"/>
      <c r="C19" s="265"/>
      <c r="D19" s="265"/>
    </row>
    <row r="20" spans="1:4">
      <c r="A20" s="265" t="s">
        <v>134</v>
      </c>
      <c r="B20" s="265"/>
      <c r="C20" s="265"/>
      <c r="D20" s="265"/>
    </row>
    <row r="21" spans="1:4">
      <c r="A21" s="264" t="s">
        <v>135</v>
      </c>
      <c r="B21" s="264"/>
      <c r="C21" s="264"/>
      <c r="D21" s="264"/>
    </row>
    <row r="22" spans="1:4">
      <c r="A22" s="265" t="s">
        <v>136</v>
      </c>
      <c r="B22" s="265"/>
      <c r="C22" s="265"/>
      <c r="D22" s="265"/>
    </row>
    <row r="23" spans="1:4">
      <c r="A23" s="264" t="s">
        <v>81</v>
      </c>
      <c r="B23" s="264"/>
      <c r="C23" s="264"/>
      <c r="D23" s="264"/>
    </row>
    <row r="24" spans="1:4">
      <c r="A24" s="264" t="s">
        <v>108</v>
      </c>
      <c r="B24" s="264"/>
      <c r="C24" s="264"/>
      <c r="D24" s="264"/>
    </row>
    <row r="25" spans="1:4">
      <c r="A25" s="265" t="s">
        <v>109</v>
      </c>
      <c r="B25" s="265"/>
      <c r="C25" s="265"/>
      <c r="D25" s="265"/>
    </row>
    <row r="26" spans="1:4">
      <c r="A26" s="265" t="s">
        <v>110</v>
      </c>
      <c r="B26" s="265"/>
      <c r="C26" s="265"/>
      <c r="D26" s="265"/>
    </row>
    <row r="27" spans="1:4">
      <c r="A27" s="265" t="s">
        <v>111</v>
      </c>
      <c r="B27" s="265"/>
      <c r="C27" s="265"/>
      <c r="D27" s="265"/>
    </row>
    <row r="28" spans="1:4">
      <c r="A28" s="265" t="s">
        <v>137</v>
      </c>
      <c r="B28" s="265"/>
      <c r="C28" s="265"/>
      <c r="D28" s="265"/>
    </row>
    <row r="29" spans="1:4">
      <c r="A29" s="264" t="s">
        <v>112</v>
      </c>
      <c r="B29" s="264"/>
      <c r="C29" s="264"/>
      <c r="D29" s="264"/>
    </row>
    <row r="30" spans="1:4">
      <c r="A30" s="265" t="s">
        <v>113</v>
      </c>
      <c r="B30" s="265"/>
      <c r="C30" s="265"/>
      <c r="D30" s="265"/>
    </row>
    <row r="31" spans="1:4">
      <c r="A31" s="265" t="s">
        <v>139</v>
      </c>
      <c r="B31" s="265"/>
      <c r="C31" s="265"/>
      <c r="D31" s="265"/>
    </row>
    <row r="32" spans="1:4">
      <c r="A32" s="265" t="s">
        <v>138</v>
      </c>
      <c r="B32" s="265"/>
      <c r="C32" s="265"/>
      <c r="D32" s="265"/>
    </row>
    <row r="33" spans="1:4">
      <c r="A33" s="264" t="s">
        <v>114</v>
      </c>
      <c r="B33" s="264"/>
      <c r="C33" s="264"/>
      <c r="D33" s="264"/>
    </row>
    <row r="34" spans="1:4">
      <c r="A34" s="265" t="s">
        <v>115</v>
      </c>
      <c r="B34" s="265"/>
      <c r="C34" s="265"/>
      <c r="D34" s="265"/>
    </row>
    <row r="35" spans="1:4">
      <c r="A35" s="265" t="s">
        <v>82</v>
      </c>
      <c r="B35" s="265"/>
      <c r="C35" s="265"/>
      <c r="D35" s="265"/>
    </row>
    <row r="36" spans="1:4">
      <c r="A36" s="265" t="s">
        <v>83</v>
      </c>
      <c r="B36" s="265"/>
      <c r="C36" s="265"/>
      <c r="D36" s="265"/>
    </row>
    <row r="37" spans="1:4">
      <c r="A37" s="265" t="s">
        <v>84</v>
      </c>
      <c r="B37" s="265"/>
      <c r="C37" s="265"/>
      <c r="D37" s="265"/>
    </row>
    <row r="38" spans="1:4">
      <c r="A38" s="264" t="s">
        <v>116</v>
      </c>
      <c r="B38" s="264"/>
      <c r="C38" s="264"/>
      <c r="D38" s="264"/>
    </row>
    <row r="39" spans="1:4">
      <c r="A39" s="265" t="s">
        <v>117</v>
      </c>
      <c r="B39" s="265"/>
      <c r="C39" s="265"/>
      <c r="D39" s="265"/>
    </row>
    <row r="40" spans="1:4">
      <c r="A40" s="265" t="s">
        <v>118</v>
      </c>
      <c r="B40" s="265"/>
      <c r="C40" s="265"/>
      <c r="D40" s="265"/>
    </row>
    <row r="41" spans="1:4">
      <c r="A41" s="265" t="s">
        <v>119</v>
      </c>
      <c r="B41" s="265"/>
      <c r="C41" s="265"/>
      <c r="D41" s="265"/>
    </row>
    <row r="42" spans="1:4">
      <c r="A42" s="265" t="s">
        <v>120</v>
      </c>
      <c r="B42" s="265"/>
      <c r="C42" s="265"/>
      <c r="D42" s="265"/>
    </row>
    <row r="43" spans="1:4">
      <c r="A43" s="264" t="s">
        <v>140</v>
      </c>
      <c r="B43" s="264"/>
      <c r="C43" s="264"/>
      <c r="D43" s="264"/>
    </row>
    <row r="44" spans="1:4">
      <c r="A44" s="265" t="s">
        <v>141</v>
      </c>
      <c r="B44" s="265"/>
      <c r="C44" s="265"/>
      <c r="D44" s="265"/>
    </row>
    <row r="45" spans="1:4">
      <c r="A45" s="264" t="s">
        <v>85</v>
      </c>
      <c r="B45" s="264"/>
      <c r="C45" s="264"/>
      <c r="D45" s="264"/>
    </row>
    <row r="46" spans="1:4">
      <c r="A46" s="265" t="s">
        <v>121</v>
      </c>
      <c r="B46" s="265"/>
      <c r="C46" s="265"/>
      <c r="D46" s="265"/>
    </row>
    <row r="47" spans="1:4">
      <c r="A47" s="261" t="s">
        <v>122</v>
      </c>
      <c r="B47" s="261"/>
      <c r="C47" s="261"/>
      <c r="D47" s="261"/>
    </row>
    <row r="48" spans="1:4">
      <c r="A48" s="261" t="s">
        <v>123</v>
      </c>
      <c r="B48" s="261"/>
      <c r="C48" s="261"/>
      <c r="D48" s="261"/>
    </row>
    <row r="49" spans="1:4">
      <c r="A49" s="265" t="s">
        <v>124</v>
      </c>
      <c r="B49" s="265"/>
      <c r="C49" s="265"/>
      <c r="D49" s="265"/>
    </row>
    <row r="50" spans="1:4">
      <c r="A50" s="261" t="s">
        <v>125</v>
      </c>
      <c r="B50" s="261"/>
      <c r="C50" s="261"/>
      <c r="D50" s="261"/>
    </row>
    <row r="51" spans="1:4">
      <c r="A51" s="261" t="s">
        <v>126</v>
      </c>
      <c r="B51" s="261"/>
      <c r="C51" s="261"/>
      <c r="D51" s="261"/>
    </row>
    <row r="52" spans="1:4">
      <c r="A52" s="261" t="s">
        <v>127</v>
      </c>
      <c r="B52" s="261"/>
      <c r="C52" s="261"/>
      <c r="D52" s="261"/>
    </row>
    <row r="53" spans="1:4" ht="7.9" customHeight="1"/>
    <row r="54" spans="1:4" ht="23.45" customHeight="1">
      <c r="A54" s="263" t="s">
        <v>86</v>
      </c>
      <c r="B54" s="263"/>
      <c r="C54" s="263"/>
      <c r="D54" s="263"/>
    </row>
    <row r="55" spans="1:4" ht="55.15" customHeight="1">
      <c r="A55" s="260" t="s">
        <v>87</v>
      </c>
      <c r="B55" s="260"/>
      <c r="C55" s="260"/>
      <c r="D55" s="260"/>
    </row>
    <row r="56" spans="1:4" ht="15.75">
      <c r="A56" s="262" t="s">
        <v>88</v>
      </c>
      <c r="B56" s="262"/>
      <c r="C56" s="262"/>
      <c r="D56" s="262"/>
    </row>
    <row r="57" spans="1:4" ht="46.5" customHeight="1">
      <c r="A57" s="260" t="s">
        <v>89</v>
      </c>
      <c r="B57" s="260"/>
      <c r="C57" s="260"/>
      <c r="D57" s="260"/>
    </row>
    <row r="58" spans="1:4" ht="15.75">
      <c r="A58" s="262" t="s">
        <v>90</v>
      </c>
      <c r="B58" s="262"/>
      <c r="C58" s="262"/>
      <c r="D58" s="262"/>
    </row>
    <row r="59" spans="1:4" ht="51" customHeight="1">
      <c r="A59" s="260" t="s">
        <v>91</v>
      </c>
      <c r="B59" s="260"/>
      <c r="C59" s="260"/>
      <c r="D59" s="260"/>
    </row>
    <row r="60" spans="1:4" ht="32.25" customHeight="1">
      <c r="A60" s="260" t="s">
        <v>92</v>
      </c>
      <c r="B60" s="260"/>
      <c r="C60" s="260"/>
      <c r="D60" s="260"/>
    </row>
    <row r="61" spans="1:4" ht="15.75">
      <c r="A61" s="262" t="s">
        <v>93</v>
      </c>
      <c r="B61" s="262"/>
      <c r="C61" s="262"/>
      <c r="D61" s="262"/>
    </row>
    <row r="62" spans="1:4" ht="46.5" customHeight="1">
      <c r="A62" s="260" t="s">
        <v>94</v>
      </c>
      <c r="B62" s="260"/>
      <c r="C62" s="260"/>
      <c r="D62" s="260"/>
    </row>
    <row r="63" spans="1:4" ht="15.75" thickBot="1">
      <c r="A63" s="260" t="s">
        <v>95</v>
      </c>
      <c r="B63" s="260"/>
      <c r="C63" s="260"/>
      <c r="D63" s="260"/>
    </row>
    <row r="64" spans="1:4" ht="15.75" thickBot="1">
      <c r="A64" s="91" t="s">
        <v>10</v>
      </c>
      <c r="B64" s="91" t="s">
        <v>11</v>
      </c>
      <c r="C64" s="91"/>
      <c r="D64" s="91"/>
    </row>
    <row r="65" spans="1:4">
      <c r="A65" s="92" t="s">
        <v>96</v>
      </c>
      <c r="B65" s="93" t="s">
        <v>71</v>
      </c>
      <c r="C65" s="93"/>
      <c r="D65" s="93"/>
    </row>
    <row r="66" spans="1:4">
      <c r="A66" s="94" t="s">
        <v>72</v>
      </c>
      <c r="B66" s="95" t="s">
        <v>71</v>
      </c>
      <c r="C66" s="95"/>
      <c r="D66" s="95"/>
    </row>
    <row r="67" spans="1:4" ht="30">
      <c r="A67" s="92" t="s">
        <v>97</v>
      </c>
      <c r="B67" s="93" t="s">
        <v>98</v>
      </c>
      <c r="C67" s="93"/>
      <c r="D67" s="93"/>
    </row>
    <row r="68" spans="1:4" ht="30">
      <c r="A68" s="94" t="s">
        <v>99</v>
      </c>
      <c r="B68" s="95" t="s">
        <v>142</v>
      </c>
      <c r="C68" s="95"/>
      <c r="D68" s="95"/>
    </row>
    <row r="69" spans="1:4">
      <c r="A69" s="92" t="s">
        <v>100</v>
      </c>
      <c r="B69" s="93" t="s">
        <v>101</v>
      </c>
      <c r="C69" s="93"/>
      <c r="D69" s="93"/>
    </row>
    <row r="70" spans="1:4" ht="30">
      <c r="A70" s="94" t="s">
        <v>102</v>
      </c>
      <c r="B70" s="95" t="s">
        <v>103</v>
      </c>
      <c r="C70" s="95"/>
      <c r="D70" s="95"/>
    </row>
    <row r="71" spans="1:4">
      <c r="A71" s="92" t="s">
        <v>104</v>
      </c>
      <c r="B71" s="93" t="s">
        <v>101</v>
      </c>
      <c r="C71" s="93"/>
      <c r="D71" s="93"/>
    </row>
    <row r="72" spans="1:4" ht="15.75" thickBot="1">
      <c r="A72" s="96" t="s">
        <v>105</v>
      </c>
      <c r="B72" s="97" t="s">
        <v>101</v>
      </c>
      <c r="C72" s="97"/>
      <c r="D72" s="97"/>
    </row>
    <row r="73" spans="1:4" ht="9" customHeight="1">
      <c r="A73" s="98"/>
      <c r="B73" s="90"/>
      <c r="C73" s="90"/>
      <c r="D73" s="90"/>
    </row>
    <row r="74" spans="1:4" ht="30" customHeight="1">
      <c r="A74" s="260" t="s">
        <v>106</v>
      </c>
      <c r="B74" s="260"/>
      <c r="C74" s="260"/>
      <c r="D74" s="260"/>
    </row>
    <row r="75" spans="1:4" ht="25.5" customHeight="1">
      <c r="A75" s="260"/>
      <c r="B75" s="260"/>
      <c r="C75" s="260"/>
      <c r="D75" s="260"/>
    </row>
  </sheetData>
  <mergeCells count="60">
    <mergeCell ref="A15:D15"/>
    <mergeCell ref="A5:D5"/>
    <mergeCell ref="A6:D6"/>
    <mergeCell ref="A7:D7"/>
    <mergeCell ref="A8:D8"/>
    <mergeCell ref="A9:D9"/>
    <mergeCell ref="A10:D10"/>
    <mergeCell ref="A12:D12"/>
    <mergeCell ref="A11:D11"/>
    <mergeCell ref="A13:D13"/>
    <mergeCell ref="A14:D14"/>
    <mergeCell ref="A26:D26"/>
    <mergeCell ref="A16:D16"/>
    <mergeCell ref="A17:D17"/>
    <mergeCell ref="A18:D18"/>
    <mergeCell ref="A19:D19"/>
    <mergeCell ref="A20:D20"/>
    <mergeCell ref="A21:D21"/>
    <mergeCell ref="A22:D22"/>
    <mergeCell ref="A23:D23"/>
    <mergeCell ref="A25:D25"/>
    <mergeCell ref="A24:D24"/>
    <mergeCell ref="A37:D37"/>
    <mergeCell ref="A27:D27"/>
    <mergeCell ref="A28:D28"/>
    <mergeCell ref="A29:D29"/>
    <mergeCell ref="A30:D30"/>
    <mergeCell ref="A31:D31"/>
    <mergeCell ref="A32:D32"/>
    <mergeCell ref="A33:D33"/>
    <mergeCell ref="A34:D34"/>
    <mergeCell ref="A35:D35"/>
    <mergeCell ref="A36:D36"/>
    <mergeCell ref="A51:D51"/>
    <mergeCell ref="A38:D38"/>
    <mergeCell ref="A43:D43"/>
    <mergeCell ref="A45:D45"/>
    <mergeCell ref="A39:D39"/>
    <mergeCell ref="A40:D40"/>
    <mergeCell ref="A41:D41"/>
    <mergeCell ref="A42:D42"/>
    <mergeCell ref="A44:D44"/>
    <mergeCell ref="A46:D46"/>
    <mergeCell ref="A47:D47"/>
    <mergeCell ref="A48:D48"/>
    <mergeCell ref="A49:D49"/>
    <mergeCell ref="A50:D50"/>
    <mergeCell ref="A75:D75"/>
    <mergeCell ref="A52:D52"/>
    <mergeCell ref="A55:D55"/>
    <mergeCell ref="A56:D56"/>
    <mergeCell ref="A57:D57"/>
    <mergeCell ref="A58:D58"/>
    <mergeCell ref="A59:D59"/>
    <mergeCell ref="A54:D54"/>
    <mergeCell ref="A60:D60"/>
    <mergeCell ref="A61:D61"/>
    <mergeCell ref="A62:D62"/>
    <mergeCell ref="A63:D63"/>
    <mergeCell ref="A74:D74"/>
  </mergeCells>
  <pageMargins left="0.45" right="0.45" top="0.3" bottom="0.25" header="0.05" footer="0"/>
  <pageSetup scale="95" fitToHeight="0" orientation="portrait" r:id="rId1"/>
  <rowBreaks count="1" manualBreakCount="1">
    <brk id="52"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O163"/>
  <sheetViews>
    <sheetView tabSelected="1" showOutlineSymbols="0" topLeftCell="A112" zoomScaleNormal="100" zoomScaleSheetLayoutView="50" zoomScalePageLayoutView="60" workbookViewId="0">
      <selection activeCell="A159" sqref="A159:Q159"/>
    </sheetView>
  </sheetViews>
  <sheetFormatPr defaultColWidth="8.6640625" defaultRowHeight="15"/>
  <cols>
    <col min="1" max="1" width="9" style="4" customWidth="1"/>
    <col min="2" max="2" width="8.77734375" style="4" customWidth="1"/>
    <col min="3" max="3" width="40.21875" style="4" customWidth="1"/>
    <col min="4" max="4" width="0.6640625" style="4" customWidth="1"/>
    <col min="5" max="5" width="32.33203125" style="4" customWidth="1"/>
    <col min="6" max="6" width="0.88671875" style="4" customWidth="1"/>
    <col min="7" max="7" width="15" style="12" customWidth="1"/>
    <col min="8" max="9" width="14.77734375" style="13" hidden="1" customWidth="1"/>
    <col min="10" max="10" width="0.88671875" style="13" customWidth="1"/>
    <col min="11" max="11" width="13" style="4" customWidth="1"/>
    <col min="12" max="12" width="0.88671875" style="13" customWidth="1"/>
    <col min="13" max="13" width="13" style="4" customWidth="1"/>
    <col min="14" max="14" width="1.21875" style="13" hidden="1" customWidth="1"/>
    <col min="15" max="15" width="12.33203125" style="4" hidden="1" customWidth="1"/>
    <col min="16" max="16" width="0.88671875" style="13" hidden="1" customWidth="1"/>
    <col min="17" max="17" width="12.33203125" style="4" hidden="1" customWidth="1"/>
    <col min="18" max="18" width="8.6640625" style="3"/>
    <col min="19" max="19" width="12.21875" style="72" customWidth="1"/>
    <col min="20" max="67" width="8.6640625" style="3"/>
    <col min="68" max="16384" width="8.6640625" style="4"/>
  </cols>
  <sheetData>
    <row r="1" spans="1:67" ht="10.5" customHeight="1">
      <c r="A1" s="201"/>
      <c r="B1" s="202"/>
      <c r="C1" s="202"/>
      <c r="D1" s="202"/>
      <c r="E1" s="202"/>
      <c r="F1" s="202"/>
      <c r="G1" s="203"/>
      <c r="H1" s="204"/>
      <c r="I1" s="204"/>
      <c r="J1" s="204"/>
      <c r="K1" s="205"/>
      <c r="L1" s="206"/>
      <c r="M1" s="207"/>
      <c r="N1" s="204"/>
      <c r="O1" s="202"/>
      <c r="P1" s="204"/>
      <c r="Q1" s="208"/>
    </row>
    <row r="2" spans="1:67" s="79" customFormat="1" ht="17.25" customHeight="1">
      <c r="A2" s="266" t="s">
        <v>67</v>
      </c>
      <c r="B2" s="267"/>
      <c r="C2" s="267"/>
      <c r="D2" s="267"/>
      <c r="E2" s="267"/>
      <c r="F2" s="267"/>
      <c r="G2" s="267"/>
      <c r="H2" s="267"/>
      <c r="I2" s="267"/>
      <c r="J2" s="267"/>
      <c r="K2" s="267"/>
      <c r="L2" s="267"/>
      <c r="M2" s="267"/>
      <c r="N2" s="209"/>
      <c r="O2" s="80"/>
      <c r="P2" s="209"/>
      <c r="Q2" s="210"/>
      <c r="R2" s="80"/>
      <c r="S2" s="81"/>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row>
    <row r="3" spans="1:67" s="2" customFormat="1" ht="17.25" customHeight="1" thickBot="1">
      <c r="A3" s="271" t="s">
        <v>70</v>
      </c>
      <c r="B3" s="272"/>
      <c r="C3" s="272"/>
      <c r="D3" s="272"/>
      <c r="E3" s="272"/>
      <c r="F3" s="272"/>
      <c r="G3" s="272"/>
      <c r="H3" s="67"/>
      <c r="I3" s="67"/>
      <c r="J3" s="276"/>
      <c r="K3" s="276"/>
      <c r="L3" s="276"/>
      <c r="M3" s="276"/>
      <c r="N3" s="86"/>
      <c r="O3" s="86"/>
      <c r="P3" s="86"/>
      <c r="Q3" s="211"/>
      <c r="R3" s="1"/>
      <c r="S3" s="7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row>
    <row r="4" spans="1:67" s="2" customFormat="1" ht="17.25" customHeight="1" thickBot="1">
      <c r="A4" s="271" t="s">
        <v>48</v>
      </c>
      <c r="B4" s="272"/>
      <c r="C4" s="272"/>
      <c r="D4" s="212"/>
      <c r="E4" s="152"/>
      <c r="F4" s="85"/>
      <c r="G4" s="150" t="s">
        <v>0</v>
      </c>
      <c r="H4" s="213"/>
      <c r="I4" s="213"/>
      <c r="J4" s="277"/>
      <c r="K4" s="277"/>
      <c r="L4" s="277"/>
      <c r="M4" s="277"/>
      <c r="N4" s="268"/>
      <c r="O4" s="268"/>
      <c r="P4" s="268"/>
      <c r="Q4" s="269"/>
      <c r="R4" s="1"/>
      <c r="S4" s="7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row>
    <row r="5" spans="1:67" s="2" customFormat="1" ht="17.25" customHeight="1" thickBot="1">
      <c r="A5" s="214" t="s">
        <v>66</v>
      </c>
      <c r="B5" s="1"/>
      <c r="C5" s="215" t="s">
        <v>1</v>
      </c>
      <c r="D5" s="212"/>
      <c r="E5" s="270"/>
      <c r="F5" s="270"/>
      <c r="G5" s="270"/>
      <c r="H5" s="59"/>
      <c r="I5" s="59"/>
      <c r="J5" s="60"/>
      <c r="K5" s="216"/>
      <c r="L5" s="60"/>
      <c r="M5" s="216"/>
      <c r="N5" s="60"/>
      <c r="O5" s="216"/>
      <c r="P5" s="60"/>
      <c r="Q5" s="217"/>
      <c r="R5" s="1"/>
      <c r="S5" s="7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1:67" s="2" customFormat="1" ht="17.25" customHeight="1" thickBot="1">
      <c r="A6" s="218"/>
      <c r="B6" s="219"/>
      <c r="C6" s="220" t="s">
        <v>2</v>
      </c>
      <c r="D6" s="220"/>
      <c r="E6" s="270"/>
      <c r="F6" s="270"/>
      <c r="G6" s="270"/>
      <c r="H6" s="221"/>
      <c r="I6" s="221"/>
      <c r="J6" s="222"/>
      <c r="K6" s="223"/>
      <c r="L6" s="224"/>
      <c r="M6" s="223"/>
      <c r="N6" s="224"/>
      <c r="O6" s="223"/>
      <c r="P6" s="224"/>
      <c r="Q6" s="225"/>
      <c r="R6" s="1"/>
      <c r="S6" s="7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row>
    <row r="7" spans="1:67" s="2" customFormat="1" ht="9.75" hidden="1" customHeight="1" thickBot="1">
      <c r="A7" s="273"/>
      <c r="B7" s="274"/>
      <c r="C7" s="274"/>
      <c r="D7" s="274"/>
      <c r="E7" s="274"/>
      <c r="F7" s="274"/>
      <c r="G7" s="274"/>
      <c r="H7" s="274"/>
      <c r="I7" s="274"/>
      <c r="J7" s="274"/>
      <c r="K7" s="274"/>
      <c r="L7" s="274"/>
      <c r="M7" s="274"/>
      <c r="N7" s="274"/>
      <c r="O7" s="274"/>
      <c r="P7" s="274"/>
      <c r="Q7" s="275"/>
      <c r="R7" s="1"/>
      <c r="S7" s="7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row>
    <row r="8" spans="1:67" s="2" customFormat="1" ht="5.25" customHeight="1" thickBot="1">
      <c r="A8" s="287"/>
      <c r="B8" s="288"/>
      <c r="C8" s="288"/>
      <c r="D8" s="288"/>
      <c r="E8" s="288"/>
      <c r="F8" s="288"/>
      <c r="G8" s="288"/>
      <c r="H8" s="288"/>
      <c r="I8" s="288"/>
      <c r="J8" s="288"/>
      <c r="K8" s="288"/>
      <c r="L8" s="288"/>
      <c r="M8" s="288"/>
      <c r="N8" s="288"/>
      <c r="O8" s="288"/>
      <c r="P8" s="288"/>
      <c r="Q8" s="289"/>
      <c r="R8" s="1"/>
      <c r="S8" s="7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row>
    <row r="9" spans="1:67" ht="18" customHeight="1">
      <c r="A9" s="153"/>
      <c r="B9" s="154"/>
      <c r="C9" s="155" t="s">
        <v>3</v>
      </c>
      <c r="D9" s="156"/>
      <c r="E9" s="155" t="s">
        <v>4</v>
      </c>
      <c r="F9" s="157"/>
      <c r="G9" s="158" t="s">
        <v>5</v>
      </c>
      <c r="H9" s="159"/>
      <c r="I9" s="159"/>
      <c r="J9" s="160"/>
      <c r="K9" s="155" t="s">
        <v>6</v>
      </c>
      <c r="L9" s="160"/>
      <c r="M9" s="155"/>
      <c r="N9" s="160"/>
      <c r="O9" s="158"/>
      <c r="P9" s="160"/>
      <c r="Q9" s="161"/>
    </row>
    <row r="10" spans="1:67" ht="15.75">
      <c r="A10" s="162"/>
      <c r="B10" s="163"/>
      <c r="C10" s="174">
        <v>0</v>
      </c>
      <c r="D10" s="164"/>
      <c r="E10" s="174">
        <v>0</v>
      </c>
      <c r="F10" s="164"/>
      <c r="G10" s="165"/>
      <c r="H10" s="166"/>
      <c r="I10" s="166"/>
      <c r="J10" s="167"/>
      <c r="K10" s="165">
        <f>C10+E10</f>
        <v>0</v>
      </c>
      <c r="L10" s="167"/>
      <c r="M10" s="165"/>
      <c r="N10" s="167"/>
      <c r="O10" s="165"/>
      <c r="P10" s="167"/>
      <c r="Q10" s="168"/>
    </row>
    <row r="11" spans="1:67" ht="8.4499999999999993" customHeight="1">
      <c r="A11" s="169"/>
      <c r="B11" s="170"/>
      <c r="C11" s="170"/>
      <c r="D11" s="171"/>
      <c r="E11" s="165"/>
      <c r="F11" s="164"/>
      <c r="G11" s="165"/>
      <c r="H11" s="166"/>
      <c r="I11" s="166"/>
      <c r="J11" s="167"/>
      <c r="K11" s="165"/>
      <c r="L11" s="167"/>
      <c r="M11" s="165"/>
      <c r="N11" s="167"/>
      <c r="O11" s="165"/>
      <c r="P11" s="167"/>
      <c r="Q11" s="168"/>
    </row>
    <row r="12" spans="1:67" ht="18">
      <c r="A12" s="169"/>
      <c r="B12" s="170"/>
      <c r="C12" s="172" t="s">
        <v>54</v>
      </c>
      <c r="D12" s="173"/>
      <c r="E12" s="175">
        <v>0</v>
      </c>
      <c r="F12" s="173"/>
      <c r="G12" s="165"/>
      <c r="H12" s="166"/>
      <c r="I12" s="166"/>
      <c r="J12" s="167"/>
      <c r="K12" s="165"/>
      <c r="L12" s="167"/>
      <c r="M12" s="165"/>
      <c r="N12" s="167"/>
      <c r="O12" s="165"/>
      <c r="P12" s="167"/>
      <c r="Q12" s="168"/>
    </row>
    <row r="13" spans="1:67" ht="15.75">
      <c r="A13" s="311" t="s">
        <v>68</v>
      </c>
      <c r="B13" s="312"/>
      <c r="C13" s="312"/>
      <c r="D13" s="312"/>
      <c r="E13" s="312"/>
      <c r="F13" s="312"/>
      <c r="G13" s="312"/>
      <c r="H13" s="312"/>
      <c r="I13" s="312"/>
      <c r="J13" s="312"/>
      <c r="K13" s="312"/>
      <c r="L13" s="312"/>
      <c r="M13" s="312"/>
      <c r="N13" s="167"/>
      <c r="O13" s="165"/>
      <c r="P13" s="167"/>
      <c r="Q13" s="168"/>
    </row>
    <row r="14" spans="1:67" ht="16.5" thickBot="1">
      <c r="A14" s="305" t="s">
        <v>69</v>
      </c>
      <c r="B14" s="306"/>
      <c r="C14" s="306"/>
      <c r="D14" s="306"/>
      <c r="E14" s="306"/>
      <c r="F14" s="306"/>
      <c r="G14" s="306"/>
      <c r="H14" s="306"/>
      <c r="I14" s="306"/>
      <c r="J14" s="306"/>
      <c r="K14" s="306"/>
      <c r="L14" s="306"/>
      <c r="M14" s="306"/>
      <c r="N14" s="306"/>
      <c r="O14" s="306"/>
      <c r="P14" s="306"/>
      <c r="Q14" s="307"/>
    </row>
    <row r="15" spans="1:67" ht="15.75" hidden="1" customHeight="1" thickBot="1">
      <c r="A15" s="308" t="s">
        <v>56</v>
      </c>
      <c r="B15" s="309"/>
      <c r="C15" s="309"/>
      <c r="D15" s="309"/>
      <c r="E15" s="309"/>
      <c r="F15" s="309"/>
      <c r="G15" s="309"/>
      <c r="H15" s="309"/>
      <c r="I15" s="309"/>
      <c r="J15" s="309"/>
      <c r="K15" s="309"/>
      <c r="L15" s="309"/>
      <c r="M15" s="309"/>
      <c r="N15" s="309"/>
      <c r="O15" s="309"/>
      <c r="P15" s="309"/>
      <c r="Q15" s="310"/>
    </row>
    <row r="16" spans="1:67" s="8" customFormat="1" ht="98.25" customHeight="1" thickBot="1">
      <c r="A16" s="176" t="s">
        <v>64</v>
      </c>
      <c r="B16" s="176" t="s">
        <v>65</v>
      </c>
      <c r="C16" s="177" t="s">
        <v>7</v>
      </c>
      <c r="D16" s="178"/>
      <c r="E16" s="176" t="s">
        <v>8</v>
      </c>
      <c r="F16" s="179"/>
      <c r="G16" s="180" t="s">
        <v>52</v>
      </c>
      <c r="H16" s="6"/>
      <c r="I16" s="6"/>
      <c r="J16" s="5"/>
      <c r="K16" s="76" t="s">
        <v>55</v>
      </c>
      <c r="L16" s="5"/>
      <c r="M16" s="87" t="s">
        <v>57</v>
      </c>
      <c r="N16" s="88"/>
      <c r="O16" s="87" t="s">
        <v>44</v>
      </c>
      <c r="P16" s="88"/>
      <c r="Q16" s="87" t="s">
        <v>45</v>
      </c>
      <c r="R16" s="7"/>
      <c r="S16" s="70" t="s">
        <v>53</v>
      </c>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row>
    <row r="17" spans="1:67" s="84" customFormat="1" ht="18.95" customHeight="1" thickBot="1">
      <c r="A17" s="181"/>
      <c r="B17" s="181"/>
      <c r="C17" s="182"/>
      <c r="D17" s="183"/>
      <c r="E17" s="184"/>
      <c r="F17" s="185"/>
      <c r="G17" s="186"/>
      <c r="H17" s="187">
        <f t="shared" ref="H17:H80" si="0">1+$K$10</f>
        <v>1</v>
      </c>
      <c r="I17" s="187">
        <f>1+$E$12</f>
        <v>1</v>
      </c>
      <c r="J17" s="185"/>
      <c r="K17" s="188">
        <f>G17*H17*I17</f>
        <v>0</v>
      </c>
      <c r="L17" s="185"/>
      <c r="M17" s="69">
        <f>G17*H17*I17</f>
        <v>0</v>
      </c>
      <c r="N17" s="185"/>
      <c r="O17" s="69" t="s">
        <v>46</v>
      </c>
      <c r="P17" s="185"/>
      <c r="Q17" s="69" t="s">
        <v>46</v>
      </c>
      <c r="R17" s="82"/>
      <c r="S17" s="83">
        <f>K17-M17</f>
        <v>0</v>
      </c>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row>
    <row r="18" spans="1:67" s="10" customFormat="1" ht="18.75" customHeight="1" thickBot="1">
      <c r="A18" s="189"/>
      <c r="B18" s="189"/>
      <c r="C18" s="190"/>
      <c r="D18" s="191"/>
      <c r="E18" s="192"/>
      <c r="F18" s="193"/>
      <c r="G18" s="194"/>
      <c r="H18" s="195">
        <f t="shared" si="0"/>
        <v>1</v>
      </c>
      <c r="I18" s="195">
        <f>1+$E$12</f>
        <v>1</v>
      </c>
      <c r="J18" s="196"/>
      <c r="K18" s="55">
        <f>G18*H18*I18</f>
        <v>0</v>
      </c>
      <c r="L18" s="196"/>
      <c r="M18" s="69">
        <f t="shared" ref="M18:M64" si="1">G18*H18*I18</f>
        <v>0</v>
      </c>
      <c r="N18" s="193"/>
      <c r="O18" s="56" t="s">
        <v>46</v>
      </c>
      <c r="P18" s="199"/>
      <c r="Q18" s="56" t="s">
        <v>46</v>
      </c>
      <c r="R18" s="9"/>
      <c r="S18" s="74">
        <f>K18-M18</f>
        <v>0</v>
      </c>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row>
    <row r="19" spans="1:67" s="84" customFormat="1" ht="18.95" customHeight="1" thickBot="1">
      <c r="A19" s="181"/>
      <c r="B19" s="181"/>
      <c r="C19" s="182"/>
      <c r="D19" s="183"/>
      <c r="E19" s="184"/>
      <c r="F19" s="185"/>
      <c r="G19" s="186"/>
      <c r="H19" s="187">
        <f t="shared" si="0"/>
        <v>1</v>
      </c>
      <c r="I19" s="187">
        <f t="shared" ref="I19:I82" si="2">1+$E$12</f>
        <v>1</v>
      </c>
      <c r="J19" s="185"/>
      <c r="K19" s="188">
        <f>G19*H19*I19</f>
        <v>0</v>
      </c>
      <c r="L19" s="185">
        <v>5000</v>
      </c>
      <c r="M19" s="69">
        <f t="shared" si="1"/>
        <v>0</v>
      </c>
      <c r="N19" s="185"/>
      <c r="O19" s="69" t="s">
        <v>46</v>
      </c>
      <c r="P19" s="185"/>
      <c r="Q19" s="69" t="s">
        <v>46</v>
      </c>
      <c r="R19" s="82"/>
      <c r="S19" s="83">
        <f t="shared" ref="S19:S64" si="3">K19-M19</f>
        <v>0</v>
      </c>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row>
    <row r="20" spans="1:67" s="10" customFormat="1" ht="18.75" customHeight="1" thickBot="1">
      <c r="A20" s="189"/>
      <c r="B20" s="189"/>
      <c r="C20" s="190"/>
      <c r="D20" s="191"/>
      <c r="E20" s="192"/>
      <c r="F20" s="193"/>
      <c r="G20" s="194"/>
      <c r="H20" s="195">
        <f t="shared" si="0"/>
        <v>1</v>
      </c>
      <c r="I20" s="195">
        <f t="shared" si="2"/>
        <v>1</v>
      </c>
      <c r="J20" s="196"/>
      <c r="K20" s="55">
        <f>G20*H20*I20</f>
        <v>0</v>
      </c>
      <c r="L20" s="196"/>
      <c r="M20" s="69">
        <f t="shared" si="1"/>
        <v>0</v>
      </c>
      <c r="N20" s="193"/>
      <c r="O20" s="56" t="s">
        <v>46</v>
      </c>
      <c r="P20" s="199"/>
      <c r="Q20" s="56" t="s">
        <v>46</v>
      </c>
      <c r="R20" s="9"/>
      <c r="S20" s="73">
        <f t="shared" si="3"/>
        <v>0</v>
      </c>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row>
    <row r="21" spans="1:67" s="84" customFormat="1" ht="18.95" customHeight="1" thickBot="1">
      <c r="A21" s="181"/>
      <c r="B21" s="181"/>
      <c r="C21" s="182"/>
      <c r="D21" s="183"/>
      <c r="E21" s="184"/>
      <c r="F21" s="185"/>
      <c r="G21" s="186"/>
      <c r="H21" s="187">
        <f t="shared" si="0"/>
        <v>1</v>
      </c>
      <c r="I21" s="187">
        <f t="shared" si="2"/>
        <v>1</v>
      </c>
      <c r="J21" s="185"/>
      <c r="K21" s="188">
        <f t="shared" ref="K21:K25" si="4">G21*H21*I21</f>
        <v>0</v>
      </c>
      <c r="L21" s="185"/>
      <c r="M21" s="69">
        <f t="shared" si="1"/>
        <v>0</v>
      </c>
      <c r="N21" s="185"/>
      <c r="O21" s="69" t="s">
        <v>46</v>
      </c>
      <c r="P21" s="185"/>
      <c r="Q21" s="69" t="s">
        <v>46</v>
      </c>
      <c r="R21" s="82"/>
      <c r="S21" s="83">
        <f t="shared" si="3"/>
        <v>0</v>
      </c>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row>
    <row r="22" spans="1:67" s="10" customFormat="1" ht="18.95" customHeight="1" thickBot="1">
      <c r="A22" s="189"/>
      <c r="B22" s="189"/>
      <c r="C22" s="190"/>
      <c r="D22" s="191"/>
      <c r="E22" s="192"/>
      <c r="F22" s="193"/>
      <c r="G22" s="194"/>
      <c r="H22" s="195">
        <f t="shared" si="0"/>
        <v>1</v>
      </c>
      <c r="I22" s="195">
        <f t="shared" si="2"/>
        <v>1</v>
      </c>
      <c r="J22" s="196"/>
      <c r="K22" s="55">
        <f t="shared" si="4"/>
        <v>0</v>
      </c>
      <c r="L22" s="196"/>
      <c r="M22" s="69">
        <f t="shared" si="1"/>
        <v>0</v>
      </c>
      <c r="N22" s="193"/>
      <c r="O22" s="56" t="s">
        <v>46</v>
      </c>
      <c r="P22" s="199"/>
      <c r="Q22" s="56" t="s">
        <v>46</v>
      </c>
      <c r="R22" s="9"/>
      <c r="S22" s="73">
        <f t="shared" si="3"/>
        <v>0</v>
      </c>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row>
    <row r="23" spans="1:67" s="84" customFormat="1" ht="18.95" customHeight="1" thickBot="1">
      <c r="A23" s="181"/>
      <c r="B23" s="181"/>
      <c r="C23" s="182"/>
      <c r="D23" s="183"/>
      <c r="E23" s="184"/>
      <c r="F23" s="185"/>
      <c r="G23" s="186"/>
      <c r="H23" s="187">
        <f t="shared" si="0"/>
        <v>1</v>
      </c>
      <c r="I23" s="187">
        <f t="shared" si="2"/>
        <v>1</v>
      </c>
      <c r="J23" s="185"/>
      <c r="K23" s="188">
        <f t="shared" si="4"/>
        <v>0</v>
      </c>
      <c r="L23" s="185"/>
      <c r="M23" s="69">
        <f t="shared" si="1"/>
        <v>0</v>
      </c>
      <c r="N23" s="185"/>
      <c r="O23" s="69" t="s">
        <v>46</v>
      </c>
      <c r="P23" s="185"/>
      <c r="Q23" s="69" t="s">
        <v>46</v>
      </c>
      <c r="R23" s="82"/>
      <c r="S23" s="83">
        <f t="shared" si="3"/>
        <v>0</v>
      </c>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row>
    <row r="24" spans="1:67" s="10" customFormat="1" ht="18.95" customHeight="1" thickBot="1">
      <c r="A24" s="189"/>
      <c r="B24" s="189"/>
      <c r="C24" s="190"/>
      <c r="D24" s="191"/>
      <c r="E24" s="192"/>
      <c r="F24" s="193"/>
      <c r="G24" s="194"/>
      <c r="H24" s="195">
        <f t="shared" si="0"/>
        <v>1</v>
      </c>
      <c r="I24" s="195">
        <f t="shared" si="2"/>
        <v>1</v>
      </c>
      <c r="J24" s="196"/>
      <c r="K24" s="55">
        <f t="shared" si="4"/>
        <v>0</v>
      </c>
      <c r="L24" s="196"/>
      <c r="M24" s="69">
        <f t="shared" si="1"/>
        <v>0</v>
      </c>
      <c r="N24" s="193"/>
      <c r="O24" s="56" t="s">
        <v>46</v>
      </c>
      <c r="P24" s="199"/>
      <c r="Q24" s="56" t="s">
        <v>46</v>
      </c>
      <c r="R24" s="9"/>
      <c r="S24" s="73">
        <f t="shared" si="3"/>
        <v>0</v>
      </c>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row>
    <row r="25" spans="1:67" s="84" customFormat="1" ht="18.95" customHeight="1" thickBot="1">
      <c r="A25" s="181"/>
      <c r="B25" s="181"/>
      <c r="C25" s="182"/>
      <c r="D25" s="183"/>
      <c r="E25" s="184"/>
      <c r="F25" s="185"/>
      <c r="G25" s="186"/>
      <c r="H25" s="187">
        <f t="shared" si="0"/>
        <v>1</v>
      </c>
      <c r="I25" s="187">
        <f t="shared" si="2"/>
        <v>1</v>
      </c>
      <c r="J25" s="185"/>
      <c r="K25" s="188">
        <f t="shared" si="4"/>
        <v>0</v>
      </c>
      <c r="L25" s="185"/>
      <c r="M25" s="69">
        <f t="shared" si="1"/>
        <v>0</v>
      </c>
      <c r="N25" s="185"/>
      <c r="O25" s="69" t="s">
        <v>46</v>
      </c>
      <c r="P25" s="185"/>
      <c r="Q25" s="69" t="s">
        <v>46</v>
      </c>
      <c r="R25" s="82"/>
      <c r="S25" s="83">
        <f t="shared" si="3"/>
        <v>0</v>
      </c>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row>
    <row r="26" spans="1:67" s="10" customFormat="1" ht="18.95" customHeight="1" thickBot="1">
      <c r="A26" s="189"/>
      <c r="B26" s="189"/>
      <c r="C26" s="190"/>
      <c r="D26" s="191"/>
      <c r="E26" s="192"/>
      <c r="F26" s="193"/>
      <c r="G26" s="194"/>
      <c r="H26" s="195">
        <f t="shared" si="0"/>
        <v>1</v>
      </c>
      <c r="I26" s="195">
        <f t="shared" si="2"/>
        <v>1</v>
      </c>
      <c r="J26" s="196"/>
      <c r="K26" s="55">
        <f>G26*H26*I26</f>
        <v>0</v>
      </c>
      <c r="L26" s="196"/>
      <c r="M26" s="69">
        <f t="shared" si="1"/>
        <v>0</v>
      </c>
      <c r="N26" s="193"/>
      <c r="O26" s="56" t="s">
        <v>46</v>
      </c>
      <c r="P26" s="199"/>
      <c r="Q26" s="56" t="s">
        <v>46</v>
      </c>
      <c r="R26" s="9"/>
      <c r="S26" s="73">
        <f t="shared" si="3"/>
        <v>0</v>
      </c>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row>
    <row r="27" spans="1:67" s="84" customFormat="1" ht="18.95" hidden="1" customHeight="1" thickBot="1">
      <c r="A27" s="181"/>
      <c r="B27" s="181"/>
      <c r="C27" s="182"/>
      <c r="D27" s="183"/>
      <c r="E27" s="184"/>
      <c r="F27" s="185"/>
      <c r="G27" s="186"/>
      <c r="H27" s="187">
        <f t="shared" si="0"/>
        <v>1</v>
      </c>
      <c r="I27" s="187">
        <f t="shared" si="2"/>
        <v>1</v>
      </c>
      <c r="J27" s="185"/>
      <c r="K27" s="188">
        <f t="shared" ref="K27:K33" si="5">G27*H27*I27</f>
        <v>0</v>
      </c>
      <c r="L27" s="185"/>
      <c r="M27" s="69">
        <f t="shared" si="1"/>
        <v>0</v>
      </c>
      <c r="N27" s="185"/>
      <c r="O27" s="69" t="s">
        <v>46</v>
      </c>
      <c r="P27" s="185"/>
      <c r="Q27" s="69" t="s">
        <v>46</v>
      </c>
      <c r="R27" s="82"/>
      <c r="S27" s="83">
        <f t="shared" si="3"/>
        <v>0</v>
      </c>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row>
    <row r="28" spans="1:67" s="10" customFormat="1" ht="18.75" hidden="1" customHeight="1" thickBot="1">
      <c r="A28" s="189"/>
      <c r="B28" s="189"/>
      <c r="C28" s="190"/>
      <c r="D28" s="191"/>
      <c r="E28" s="192"/>
      <c r="F28" s="193"/>
      <c r="G28" s="194"/>
      <c r="H28" s="195">
        <f t="shared" si="0"/>
        <v>1</v>
      </c>
      <c r="I28" s="195">
        <f t="shared" si="2"/>
        <v>1</v>
      </c>
      <c r="J28" s="196"/>
      <c r="K28" s="55">
        <f t="shared" si="5"/>
        <v>0</v>
      </c>
      <c r="L28" s="196"/>
      <c r="M28" s="69">
        <f t="shared" si="1"/>
        <v>0</v>
      </c>
      <c r="N28" s="193"/>
      <c r="O28" s="56" t="s">
        <v>46</v>
      </c>
      <c r="P28" s="199"/>
      <c r="Q28" s="56" t="s">
        <v>46</v>
      </c>
      <c r="R28" s="9"/>
      <c r="S28" s="73">
        <f t="shared" si="3"/>
        <v>0</v>
      </c>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row>
    <row r="29" spans="1:67" s="84" customFormat="1" ht="18.95" customHeight="1" thickBot="1">
      <c r="A29" s="181"/>
      <c r="B29" s="181"/>
      <c r="C29" s="182"/>
      <c r="D29" s="183"/>
      <c r="E29" s="184"/>
      <c r="F29" s="185"/>
      <c r="G29" s="186"/>
      <c r="H29" s="187">
        <f t="shared" si="0"/>
        <v>1</v>
      </c>
      <c r="I29" s="187">
        <f t="shared" si="2"/>
        <v>1</v>
      </c>
      <c r="J29" s="185"/>
      <c r="K29" s="188">
        <f t="shared" si="5"/>
        <v>0</v>
      </c>
      <c r="L29" s="185"/>
      <c r="M29" s="69">
        <f t="shared" si="1"/>
        <v>0</v>
      </c>
      <c r="N29" s="185"/>
      <c r="O29" s="69" t="s">
        <v>46</v>
      </c>
      <c r="P29" s="185"/>
      <c r="Q29" s="69" t="s">
        <v>46</v>
      </c>
      <c r="R29" s="82"/>
      <c r="S29" s="83">
        <f t="shared" si="3"/>
        <v>0</v>
      </c>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row>
    <row r="30" spans="1:67" s="10" customFormat="1" ht="18.95" customHeight="1" thickBot="1">
      <c r="A30" s="189"/>
      <c r="B30" s="189"/>
      <c r="C30" s="190"/>
      <c r="D30" s="191"/>
      <c r="E30" s="192"/>
      <c r="F30" s="193"/>
      <c r="G30" s="194"/>
      <c r="H30" s="195">
        <f t="shared" si="0"/>
        <v>1</v>
      </c>
      <c r="I30" s="195">
        <f t="shared" si="2"/>
        <v>1</v>
      </c>
      <c r="J30" s="196"/>
      <c r="K30" s="55">
        <f t="shared" si="5"/>
        <v>0</v>
      </c>
      <c r="L30" s="196"/>
      <c r="M30" s="69">
        <f t="shared" si="1"/>
        <v>0</v>
      </c>
      <c r="N30" s="193"/>
      <c r="O30" s="56" t="s">
        <v>46</v>
      </c>
      <c r="P30" s="199"/>
      <c r="Q30" s="56" t="s">
        <v>46</v>
      </c>
      <c r="R30" s="9"/>
      <c r="S30" s="73">
        <f t="shared" si="3"/>
        <v>0</v>
      </c>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row>
    <row r="31" spans="1:67" s="84" customFormat="1" ht="18.95" hidden="1" customHeight="1" thickBot="1">
      <c r="A31" s="181"/>
      <c r="B31" s="181"/>
      <c r="C31" s="182"/>
      <c r="D31" s="183"/>
      <c r="E31" s="184"/>
      <c r="F31" s="185"/>
      <c r="G31" s="186"/>
      <c r="H31" s="187">
        <f t="shared" si="0"/>
        <v>1</v>
      </c>
      <c r="I31" s="187">
        <f t="shared" si="2"/>
        <v>1</v>
      </c>
      <c r="J31" s="185"/>
      <c r="K31" s="188">
        <f t="shared" si="5"/>
        <v>0</v>
      </c>
      <c r="L31" s="185"/>
      <c r="M31" s="69">
        <f t="shared" si="1"/>
        <v>0</v>
      </c>
      <c r="N31" s="185"/>
      <c r="O31" s="69" t="s">
        <v>46</v>
      </c>
      <c r="P31" s="185"/>
      <c r="Q31" s="69" t="s">
        <v>46</v>
      </c>
      <c r="R31" s="82"/>
      <c r="S31" s="83">
        <f t="shared" si="3"/>
        <v>0</v>
      </c>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row>
    <row r="32" spans="1:67" s="10" customFormat="1" ht="18.95" hidden="1" customHeight="1" thickBot="1">
      <c r="A32" s="189"/>
      <c r="B32" s="189"/>
      <c r="C32" s="190"/>
      <c r="D32" s="191"/>
      <c r="E32" s="192"/>
      <c r="F32" s="193"/>
      <c r="G32" s="194"/>
      <c r="H32" s="195">
        <f t="shared" si="0"/>
        <v>1</v>
      </c>
      <c r="I32" s="195">
        <f t="shared" si="2"/>
        <v>1</v>
      </c>
      <c r="J32" s="196"/>
      <c r="K32" s="55">
        <f t="shared" si="5"/>
        <v>0</v>
      </c>
      <c r="L32" s="196"/>
      <c r="M32" s="69">
        <f t="shared" si="1"/>
        <v>0</v>
      </c>
      <c r="N32" s="193"/>
      <c r="O32" s="56" t="s">
        <v>46</v>
      </c>
      <c r="P32" s="199"/>
      <c r="Q32" s="56" t="s">
        <v>46</v>
      </c>
      <c r="R32" s="9"/>
      <c r="S32" s="73">
        <f t="shared" si="3"/>
        <v>0</v>
      </c>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row>
    <row r="33" spans="1:67" s="84" customFormat="1" ht="18.95" customHeight="1" thickBot="1">
      <c r="A33" s="181"/>
      <c r="B33" s="181"/>
      <c r="C33" s="182"/>
      <c r="D33" s="183"/>
      <c r="E33" s="184"/>
      <c r="F33" s="185"/>
      <c r="G33" s="186"/>
      <c r="H33" s="187">
        <f t="shared" si="0"/>
        <v>1</v>
      </c>
      <c r="I33" s="187">
        <f t="shared" si="2"/>
        <v>1</v>
      </c>
      <c r="J33" s="185"/>
      <c r="K33" s="188">
        <f t="shared" si="5"/>
        <v>0</v>
      </c>
      <c r="L33" s="185"/>
      <c r="M33" s="69">
        <f t="shared" si="1"/>
        <v>0</v>
      </c>
      <c r="N33" s="185"/>
      <c r="O33" s="69" t="s">
        <v>46</v>
      </c>
      <c r="P33" s="185"/>
      <c r="Q33" s="69" t="s">
        <v>46</v>
      </c>
      <c r="R33" s="82"/>
      <c r="S33" s="83">
        <f t="shared" si="3"/>
        <v>0</v>
      </c>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row>
    <row r="34" spans="1:67" s="10" customFormat="1" ht="18.95" customHeight="1" thickBot="1">
      <c r="A34" s="189"/>
      <c r="B34" s="189"/>
      <c r="C34" s="190"/>
      <c r="D34" s="191"/>
      <c r="E34" s="192"/>
      <c r="F34" s="193"/>
      <c r="G34" s="194"/>
      <c r="H34" s="195">
        <f t="shared" si="0"/>
        <v>1</v>
      </c>
      <c r="I34" s="195">
        <f t="shared" si="2"/>
        <v>1</v>
      </c>
      <c r="J34" s="196"/>
      <c r="K34" s="55">
        <f>G34*H34*I34</f>
        <v>0</v>
      </c>
      <c r="L34" s="196"/>
      <c r="M34" s="69">
        <f t="shared" si="1"/>
        <v>0</v>
      </c>
      <c r="N34" s="193"/>
      <c r="O34" s="56" t="s">
        <v>46</v>
      </c>
      <c r="P34" s="199"/>
      <c r="Q34" s="56" t="s">
        <v>46</v>
      </c>
      <c r="R34" s="9"/>
      <c r="S34" s="73">
        <f t="shared" si="3"/>
        <v>0</v>
      </c>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row>
    <row r="35" spans="1:67" s="84" customFormat="1" ht="18.95" hidden="1" customHeight="1" thickBot="1">
      <c r="A35" s="181"/>
      <c r="B35" s="181"/>
      <c r="C35" s="182"/>
      <c r="D35" s="183"/>
      <c r="E35" s="184"/>
      <c r="F35" s="185"/>
      <c r="G35" s="186"/>
      <c r="H35" s="187">
        <f t="shared" si="0"/>
        <v>1</v>
      </c>
      <c r="I35" s="187">
        <f t="shared" si="2"/>
        <v>1</v>
      </c>
      <c r="J35" s="185"/>
      <c r="K35" s="188">
        <f t="shared" ref="K35:K40" si="6">G35*H35*I35</f>
        <v>0</v>
      </c>
      <c r="L35" s="185"/>
      <c r="M35" s="69">
        <f t="shared" si="1"/>
        <v>0</v>
      </c>
      <c r="N35" s="185"/>
      <c r="O35" s="69" t="s">
        <v>46</v>
      </c>
      <c r="P35" s="185"/>
      <c r="Q35" s="69" t="s">
        <v>46</v>
      </c>
      <c r="R35" s="82"/>
      <c r="S35" s="83">
        <f t="shared" si="3"/>
        <v>0</v>
      </c>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row>
    <row r="36" spans="1:67" s="10" customFormat="1" ht="18.75" hidden="1" customHeight="1" thickBot="1">
      <c r="A36" s="189"/>
      <c r="B36" s="189"/>
      <c r="C36" s="190"/>
      <c r="D36" s="191"/>
      <c r="E36" s="192"/>
      <c r="F36" s="193"/>
      <c r="G36" s="194"/>
      <c r="H36" s="195">
        <f t="shared" si="0"/>
        <v>1</v>
      </c>
      <c r="I36" s="195">
        <f t="shared" si="2"/>
        <v>1</v>
      </c>
      <c r="J36" s="196"/>
      <c r="K36" s="55">
        <f t="shared" si="6"/>
        <v>0</v>
      </c>
      <c r="L36" s="196"/>
      <c r="M36" s="69">
        <f t="shared" si="1"/>
        <v>0</v>
      </c>
      <c r="N36" s="193"/>
      <c r="O36" s="56" t="s">
        <v>46</v>
      </c>
      <c r="P36" s="199"/>
      <c r="Q36" s="56" t="s">
        <v>46</v>
      </c>
      <c r="R36" s="9"/>
      <c r="S36" s="73">
        <f t="shared" si="3"/>
        <v>0</v>
      </c>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84" customFormat="1" ht="18.95" customHeight="1" thickBot="1">
      <c r="A37" s="181"/>
      <c r="B37" s="181"/>
      <c r="C37" s="182"/>
      <c r="D37" s="183"/>
      <c r="E37" s="184"/>
      <c r="F37" s="185"/>
      <c r="G37" s="186"/>
      <c r="H37" s="187">
        <f t="shared" si="0"/>
        <v>1</v>
      </c>
      <c r="I37" s="187">
        <f t="shared" si="2"/>
        <v>1</v>
      </c>
      <c r="J37" s="185"/>
      <c r="K37" s="188">
        <f t="shared" si="6"/>
        <v>0</v>
      </c>
      <c r="L37" s="185"/>
      <c r="M37" s="69">
        <f t="shared" si="1"/>
        <v>0</v>
      </c>
      <c r="N37" s="185"/>
      <c r="O37" s="69" t="s">
        <v>46</v>
      </c>
      <c r="P37" s="185"/>
      <c r="Q37" s="69" t="s">
        <v>46</v>
      </c>
      <c r="R37" s="82"/>
      <c r="S37" s="83">
        <f t="shared" si="3"/>
        <v>0</v>
      </c>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row>
    <row r="38" spans="1:67" s="10" customFormat="1" ht="18.95" customHeight="1" thickBot="1">
      <c r="A38" s="189"/>
      <c r="B38" s="189"/>
      <c r="C38" s="190"/>
      <c r="D38" s="191"/>
      <c r="E38" s="192"/>
      <c r="F38" s="193"/>
      <c r="G38" s="194"/>
      <c r="H38" s="195">
        <f t="shared" si="0"/>
        <v>1</v>
      </c>
      <c r="I38" s="195">
        <f t="shared" si="2"/>
        <v>1</v>
      </c>
      <c r="J38" s="196"/>
      <c r="K38" s="55">
        <f t="shared" si="6"/>
        <v>0</v>
      </c>
      <c r="L38" s="196"/>
      <c r="M38" s="69">
        <f t="shared" si="1"/>
        <v>0</v>
      </c>
      <c r="N38" s="193"/>
      <c r="O38" s="56" t="s">
        <v>46</v>
      </c>
      <c r="P38" s="199"/>
      <c r="Q38" s="56" t="s">
        <v>46</v>
      </c>
      <c r="R38" s="9"/>
      <c r="S38" s="73">
        <f t="shared" si="3"/>
        <v>0</v>
      </c>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row>
    <row r="39" spans="1:67" s="84" customFormat="1" ht="18.95" hidden="1" customHeight="1" thickBot="1">
      <c r="A39" s="181"/>
      <c r="B39" s="181"/>
      <c r="C39" s="182"/>
      <c r="D39" s="183"/>
      <c r="E39" s="184"/>
      <c r="F39" s="185"/>
      <c r="G39" s="186"/>
      <c r="H39" s="187">
        <f t="shared" si="0"/>
        <v>1</v>
      </c>
      <c r="I39" s="187">
        <f t="shared" si="2"/>
        <v>1</v>
      </c>
      <c r="J39" s="185"/>
      <c r="K39" s="188">
        <f t="shared" si="6"/>
        <v>0</v>
      </c>
      <c r="L39" s="185"/>
      <c r="M39" s="69">
        <f t="shared" si="1"/>
        <v>0</v>
      </c>
      <c r="N39" s="185"/>
      <c r="O39" s="69" t="s">
        <v>46</v>
      </c>
      <c r="P39" s="185"/>
      <c r="Q39" s="69" t="s">
        <v>46</v>
      </c>
      <c r="R39" s="82"/>
      <c r="S39" s="83">
        <f t="shared" si="3"/>
        <v>0</v>
      </c>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row>
    <row r="40" spans="1:67" s="10" customFormat="1" ht="18.75" hidden="1" customHeight="1" thickBot="1">
      <c r="A40" s="189"/>
      <c r="B40" s="189"/>
      <c r="C40" s="190"/>
      <c r="D40" s="191"/>
      <c r="E40" s="192"/>
      <c r="F40" s="193"/>
      <c r="G40" s="194"/>
      <c r="H40" s="195">
        <f t="shared" si="0"/>
        <v>1</v>
      </c>
      <c r="I40" s="195">
        <f t="shared" si="2"/>
        <v>1</v>
      </c>
      <c r="J40" s="196"/>
      <c r="K40" s="55">
        <f t="shared" si="6"/>
        <v>0</v>
      </c>
      <c r="L40" s="196"/>
      <c r="M40" s="69">
        <f t="shared" si="1"/>
        <v>0</v>
      </c>
      <c r="N40" s="193"/>
      <c r="O40" s="56" t="s">
        <v>46</v>
      </c>
      <c r="P40" s="199"/>
      <c r="Q40" s="56" t="s">
        <v>46</v>
      </c>
      <c r="R40" s="9"/>
      <c r="S40" s="73">
        <f t="shared" si="3"/>
        <v>0</v>
      </c>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row>
    <row r="41" spans="1:67" s="84" customFormat="1" ht="18.95" hidden="1" customHeight="1" thickBot="1">
      <c r="A41" s="181"/>
      <c r="B41" s="181"/>
      <c r="C41" s="182"/>
      <c r="D41" s="183"/>
      <c r="E41" s="184"/>
      <c r="F41" s="185"/>
      <c r="G41" s="186"/>
      <c r="H41" s="187">
        <f t="shared" si="0"/>
        <v>1</v>
      </c>
      <c r="I41" s="187">
        <f t="shared" si="2"/>
        <v>1</v>
      </c>
      <c r="J41" s="185"/>
      <c r="K41" s="188">
        <f t="shared" ref="K41:K47" si="7">G41*H41*I41</f>
        <v>0</v>
      </c>
      <c r="L41" s="185"/>
      <c r="M41" s="69">
        <f t="shared" si="1"/>
        <v>0</v>
      </c>
      <c r="N41" s="185"/>
      <c r="O41" s="69" t="s">
        <v>46</v>
      </c>
      <c r="P41" s="185"/>
      <c r="Q41" s="69" t="s">
        <v>46</v>
      </c>
      <c r="R41" s="82"/>
      <c r="S41" s="83">
        <f t="shared" si="3"/>
        <v>0</v>
      </c>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row>
    <row r="42" spans="1:67" s="10" customFormat="1" ht="18.75" hidden="1" customHeight="1" thickBot="1">
      <c r="A42" s="189"/>
      <c r="B42" s="189"/>
      <c r="C42" s="190"/>
      <c r="D42" s="191"/>
      <c r="E42" s="192"/>
      <c r="F42" s="193"/>
      <c r="G42" s="194"/>
      <c r="H42" s="195">
        <f t="shared" si="0"/>
        <v>1</v>
      </c>
      <c r="I42" s="195">
        <f t="shared" si="2"/>
        <v>1</v>
      </c>
      <c r="J42" s="196"/>
      <c r="K42" s="55">
        <f t="shared" si="7"/>
        <v>0</v>
      </c>
      <c r="L42" s="196"/>
      <c r="M42" s="69">
        <f t="shared" si="1"/>
        <v>0</v>
      </c>
      <c r="N42" s="193"/>
      <c r="O42" s="56" t="s">
        <v>46</v>
      </c>
      <c r="P42" s="199"/>
      <c r="Q42" s="56" t="s">
        <v>46</v>
      </c>
      <c r="R42" s="9"/>
      <c r="S42" s="73">
        <f t="shared" si="3"/>
        <v>0</v>
      </c>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row>
    <row r="43" spans="1:67" s="84" customFormat="1" ht="18.95" hidden="1" customHeight="1" thickBot="1">
      <c r="A43" s="181"/>
      <c r="B43" s="181"/>
      <c r="C43" s="182"/>
      <c r="D43" s="183"/>
      <c r="E43" s="184"/>
      <c r="F43" s="185"/>
      <c r="G43" s="186"/>
      <c r="H43" s="187">
        <f t="shared" si="0"/>
        <v>1</v>
      </c>
      <c r="I43" s="187">
        <f t="shared" si="2"/>
        <v>1</v>
      </c>
      <c r="J43" s="185"/>
      <c r="K43" s="188">
        <f t="shared" si="7"/>
        <v>0</v>
      </c>
      <c r="L43" s="185"/>
      <c r="M43" s="69">
        <f t="shared" si="1"/>
        <v>0</v>
      </c>
      <c r="N43" s="185"/>
      <c r="O43" s="69" t="s">
        <v>46</v>
      </c>
      <c r="P43" s="185"/>
      <c r="Q43" s="69" t="s">
        <v>46</v>
      </c>
      <c r="R43" s="82"/>
      <c r="S43" s="83">
        <f t="shared" si="3"/>
        <v>0</v>
      </c>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row>
    <row r="44" spans="1:67" s="10" customFormat="1" ht="18.95" hidden="1" customHeight="1" thickBot="1">
      <c r="A44" s="189"/>
      <c r="B44" s="189"/>
      <c r="C44" s="190"/>
      <c r="D44" s="191"/>
      <c r="E44" s="192"/>
      <c r="F44" s="193"/>
      <c r="G44" s="194"/>
      <c r="H44" s="195">
        <f t="shared" si="0"/>
        <v>1</v>
      </c>
      <c r="I44" s="195">
        <f t="shared" si="2"/>
        <v>1</v>
      </c>
      <c r="J44" s="196"/>
      <c r="K44" s="55">
        <f t="shared" si="7"/>
        <v>0</v>
      </c>
      <c r="L44" s="196"/>
      <c r="M44" s="69">
        <f t="shared" si="1"/>
        <v>0</v>
      </c>
      <c r="N44" s="193"/>
      <c r="O44" s="56" t="s">
        <v>46</v>
      </c>
      <c r="P44" s="199"/>
      <c r="Q44" s="56" t="s">
        <v>46</v>
      </c>
      <c r="R44" s="9"/>
      <c r="S44" s="73">
        <f t="shared" si="3"/>
        <v>0</v>
      </c>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row>
    <row r="45" spans="1:67" s="84" customFormat="1" ht="18.95" hidden="1" customHeight="1" thickBot="1">
      <c r="A45" s="181"/>
      <c r="B45" s="181"/>
      <c r="C45" s="182"/>
      <c r="D45" s="183"/>
      <c r="E45" s="184"/>
      <c r="F45" s="185"/>
      <c r="G45" s="186"/>
      <c r="H45" s="187">
        <f t="shared" si="0"/>
        <v>1</v>
      </c>
      <c r="I45" s="187">
        <f t="shared" si="2"/>
        <v>1</v>
      </c>
      <c r="J45" s="185"/>
      <c r="K45" s="188">
        <f t="shared" si="7"/>
        <v>0</v>
      </c>
      <c r="L45" s="185"/>
      <c r="M45" s="69">
        <f t="shared" si="1"/>
        <v>0</v>
      </c>
      <c r="N45" s="185"/>
      <c r="O45" s="69" t="s">
        <v>46</v>
      </c>
      <c r="P45" s="185"/>
      <c r="Q45" s="69" t="s">
        <v>46</v>
      </c>
      <c r="R45" s="82"/>
      <c r="S45" s="83">
        <f t="shared" si="3"/>
        <v>0</v>
      </c>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row>
    <row r="46" spans="1:67" s="10" customFormat="1" ht="18.95" hidden="1" customHeight="1" thickBot="1">
      <c r="A46" s="189"/>
      <c r="B46" s="189"/>
      <c r="C46" s="190"/>
      <c r="D46" s="191"/>
      <c r="E46" s="192"/>
      <c r="F46" s="193"/>
      <c r="G46" s="194"/>
      <c r="H46" s="195">
        <f t="shared" si="0"/>
        <v>1</v>
      </c>
      <c r="I46" s="195">
        <f t="shared" si="2"/>
        <v>1</v>
      </c>
      <c r="J46" s="196"/>
      <c r="K46" s="55">
        <f t="shared" si="7"/>
        <v>0</v>
      </c>
      <c r="L46" s="196"/>
      <c r="M46" s="69">
        <f t="shared" si="1"/>
        <v>0</v>
      </c>
      <c r="N46" s="193"/>
      <c r="O46" s="56" t="s">
        <v>46</v>
      </c>
      <c r="P46" s="199"/>
      <c r="Q46" s="56" t="s">
        <v>46</v>
      </c>
      <c r="R46" s="9"/>
      <c r="S46" s="73">
        <f t="shared" si="3"/>
        <v>0</v>
      </c>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row>
    <row r="47" spans="1:67" s="84" customFormat="1" ht="18.95" hidden="1" customHeight="1" thickBot="1">
      <c r="A47" s="181"/>
      <c r="B47" s="181"/>
      <c r="C47" s="182"/>
      <c r="D47" s="183"/>
      <c r="E47" s="184"/>
      <c r="F47" s="185"/>
      <c r="G47" s="186"/>
      <c r="H47" s="187">
        <f t="shared" si="0"/>
        <v>1</v>
      </c>
      <c r="I47" s="187">
        <f t="shared" si="2"/>
        <v>1</v>
      </c>
      <c r="J47" s="185"/>
      <c r="K47" s="188">
        <f t="shared" si="7"/>
        <v>0</v>
      </c>
      <c r="L47" s="185"/>
      <c r="M47" s="69">
        <f t="shared" si="1"/>
        <v>0</v>
      </c>
      <c r="N47" s="185"/>
      <c r="O47" s="69" t="s">
        <v>46</v>
      </c>
      <c r="P47" s="185"/>
      <c r="Q47" s="69" t="s">
        <v>46</v>
      </c>
      <c r="R47" s="82"/>
      <c r="S47" s="83">
        <f t="shared" si="3"/>
        <v>0</v>
      </c>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row>
    <row r="48" spans="1:67" s="10" customFormat="1" ht="18.95" hidden="1" customHeight="1" thickBot="1">
      <c r="A48" s="189"/>
      <c r="B48" s="189"/>
      <c r="C48" s="190"/>
      <c r="D48" s="191"/>
      <c r="E48" s="192"/>
      <c r="F48" s="193"/>
      <c r="G48" s="194"/>
      <c r="H48" s="195">
        <f t="shared" si="0"/>
        <v>1</v>
      </c>
      <c r="I48" s="195">
        <f t="shared" si="2"/>
        <v>1</v>
      </c>
      <c r="J48" s="196"/>
      <c r="K48" s="55">
        <f>G48*H48*I48</f>
        <v>0</v>
      </c>
      <c r="L48" s="196"/>
      <c r="M48" s="69">
        <f t="shared" si="1"/>
        <v>0</v>
      </c>
      <c r="N48" s="193"/>
      <c r="O48" s="56" t="s">
        <v>46</v>
      </c>
      <c r="P48" s="199"/>
      <c r="Q48" s="56" t="s">
        <v>46</v>
      </c>
      <c r="R48" s="9"/>
      <c r="S48" s="73">
        <f t="shared" si="3"/>
        <v>0</v>
      </c>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row>
    <row r="49" spans="1:67" s="84" customFormat="1" ht="18.95" hidden="1" customHeight="1" thickBot="1">
      <c r="A49" s="181"/>
      <c r="B49" s="181"/>
      <c r="C49" s="182"/>
      <c r="D49" s="183"/>
      <c r="E49" s="184"/>
      <c r="F49" s="185"/>
      <c r="G49" s="186"/>
      <c r="H49" s="187">
        <f t="shared" si="0"/>
        <v>1</v>
      </c>
      <c r="I49" s="187">
        <f t="shared" si="2"/>
        <v>1</v>
      </c>
      <c r="J49" s="185"/>
      <c r="K49" s="188">
        <f t="shared" ref="K49:K55" si="8">G49*H49*I49</f>
        <v>0</v>
      </c>
      <c r="L49" s="185"/>
      <c r="M49" s="69">
        <f t="shared" si="1"/>
        <v>0</v>
      </c>
      <c r="N49" s="185"/>
      <c r="O49" s="69" t="s">
        <v>46</v>
      </c>
      <c r="P49" s="185"/>
      <c r="Q49" s="69" t="s">
        <v>46</v>
      </c>
      <c r="R49" s="82"/>
      <c r="S49" s="83">
        <f t="shared" si="3"/>
        <v>0</v>
      </c>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row>
    <row r="50" spans="1:67" s="10" customFormat="1" ht="18.75" hidden="1" customHeight="1" thickBot="1">
      <c r="A50" s="189"/>
      <c r="B50" s="189"/>
      <c r="C50" s="190"/>
      <c r="D50" s="191"/>
      <c r="E50" s="192"/>
      <c r="F50" s="193"/>
      <c r="G50" s="194"/>
      <c r="H50" s="195">
        <f t="shared" si="0"/>
        <v>1</v>
      </c>
      <c r="I50" s="195">
        <f t="shared" si="2"/>
        <v>1</v>
      </c>
      <c r="J50" s="196"/>
      <c r="K50" s="55">
        <f t="shared" si="8"/>
        <v>0</v>
      </c>
      <c r="L50" s="196"/>
      <c r="M50" s="69">
        <f t="shared" si="1"/>
        <v>0</v>
      </c>
      <c r="N50" s="193"/>
      <c r="O50" s="56" t="s">
        <v>46</v>
      </c>
      <c r="P50" s="199"/>
      <c r="Q50" s="56" t="s">
        <v>46</v>
      </c>
      <c r="R50" s="9"/>
      <c r="S50" s="73">
        <f t="shared" si="3"/>
        <v>0</v>
      </c>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84" customFormat="1" ht="18.95" hidden="1" customHeight="1" thickBot="1">
      <c r="A51" s="181"/>
      <c r="B51" s="181"/>
      <c r="C51" s="182"/>
      <c r="D51" s="183"/>
      <c r="E51" s="184"/>
      <c r="F51" s="185"/>
      <c r="G51" s="186"/>
      <c r="H51" s="187">
        <f t="shared" si="0"/>
        <v>1</v>
      </c>
      <c r="I51" s="187">
        <f t="shared" si="2"/>
        <v>1</v>
      </c>
      <c r="J51" s="185"/>
      <c r="K51" s="188">
        <f t="shared" si="8"/>
        <v>0</v>
      </c>
      <c r="L51" s="185"/>
      <c r="M51" s="69">
        <f t="shared" si="1"/>
        <v>0</v>
      </c>
      <c r="N51" s="185"/>
      <c r="O51" s="69" t="s">
        <v>46</v>
      </c>
      <c r="P51" s="185"/>
      <c r="Q51" s="69" t="s">
        <v>46</v>
      </c>
      <c r="R51" s="82"/>
      <c r="S51" s="83">
        <f t="shared" si="3"/>
        <v>0</v>
      </c>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row>
    <row r="52" spans="1:67" s="10" customFormat="1" ht="18.95" hidden="1" customHeight="1" thickBot="1">
      <c r="A52" s="189"/>
      <c r="B52" s="189"/>
      <c r="C52" s="190"/>
      <c r="D52" s="191"/>
      <c r="E52" s="192"/>
      <c r="F52" s="193"/>
      <c r="G52" s="194"/>
      <c r="H52" s="195">
        <f t="shared" si="0"/>
        <v>1</v>
      </c>
      <c r="I52" s="195">
        <f t="shared" si="2"/>
        <v>1</v>
      </c>
      <c r="J52" s="196"/>
      <c r="K52" s="55">
        <f t="shared" si="8"/>
        <v>0</v>
      </c>
      <c r="L52" s="196"/>
      <c r="M52" s="69">
        <f t="shared" si="1"/>
        <v>0</v>
      </c>
      <c r="N52" s="193"/>
      <c r="O52" s="56" t="s">
        <v>46</v>
      </c>
      <c r="P52" s="199"/>
      <c r="Q52" s="56" t="s">
        <v>46</v>
      </c>
      <c r="R52" s="9"/>
      <c r="S52" s="73">
        <f t="shared" si="3"/>
        <v>0</v>
      </c>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84" customFormat="1" ht="18.95" hidden="1" customHeight="1" thickBot="1">
      <c r="A53" s="181"/>
      <c r="B53" s="181"/>
      <c r="C53" s="182"/>
      <c r="D53" s="183"/>
      <c r="E53" s="184"/>
      <c r="F53" s="185"/>
      <c r="G53" s="186"/>
      <c r="H53" s="187">
        <f t="shared" si="0"/>
        <v>1</v>
      </c>
      <c r="I53" s="187">
        <f t="shared" si="2"/>
        <v>1</v>
      </c>
      <c r="J53" s="185"/>
      <c r="K53" s="188">
        <f t="shared" si="8"/>
        <v>0</v>
      </c>
      <c r="L53" s="185"/>
      <c r="M53" s="69">
        <f t="shared" si="1"/>
        <v>0</v>
      </c>
      <c r="N53" s="185"/>
      <c r="O53" s="69" t="s">
        <v>46</v>
      </c>
      <c r="P53" s="185"/>
      <c r="Q53" s="69" t="s">
        <v>46</v>
      </c>
      <c r="R53" s="82"/>
      <c r="S53" s="83">
        <f t="shared" si="3"/>
        <v>0</v>
      </c>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row>
    <row r="54" spans="1:67" s="10" customFormat="1" ht="18.95" hidden="1" customHeight="1" thickBot="1">
      <c r="A54" s="189"/>
      <c r="B54" s="189"/>
      <c r="C54" s="190"/>
      <c r="D54" s="191"/>
      <c r="E54" s="192"/>
      <c r="F54" s="193"/>
      <c r="G54" s="194"/>
      <c r="H54" s="195">
        <f t="shared" si="0"/>
        <v>1</v>
      </c>
      <c r="I54" s="195">
        <f t="shared" si="2"/>
        <v>1</v>
      </c>
      <c r="J54" s="196"/>
      <c r="K54" s="55">
        <f t="shared" si="8"/>
        <v>0</v>
      </c>
      <c r="L54" s="196"/>
      <c r="M54" s="69">
        <f t="shared" si="1"/>
        <v>0</v>
      </c>
      <c r="N54" s="193"/>
      <c r="O54" s="56" t="s">
        <v>46</v>
      </c>
      <c r="P54" s="199"/>
      <c r="Q54" s="56" t="s">
        <v>46</v>
      </c>
      <c r="R54" s="9"/>
      <c r="S54" s="73">
        <f t="shared" si="3"/>
        <v>0</v>
      </c>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84" customFormat="1" ht="18.95" customHeight="1" thickBot="1">
      <c r="A55" s="181"/>
      <c r="B55" s="181"/>
      <c r="C55" s="182"/>
      <c r="D55" s="183"/>
      <c r="E55" s="184"/>
      <c r="F55" s="185"/>
      <c r="G55" s="186"/>
      <c r="H55" s="187">
        <f t="shared" si="0"/>
        <v>1</v>
      </c>
      <c r="I55" s="187">
        <f t="shared" si="2"/>
        <v>1</v>
      </c>
      <c r="J55" s="185"/>
      <c r="K55" s="188">
        <f t="shared" si="8"/>
        <v>0</v>
      </c>
      <c r="L55" s="185"/>
      <c r="M55" s="69">
        <f t="shared" si="1"/>
        <v>0</v>
      </c>
      <c r="N55" s="185"/>
      <c r="O55" s="69" t="s">
        <v>46</v>
      </c>
      <c r="P55" s="185"/>
      <c r="Q55" s="69" t="s">
        <v>46</v>
      </c>
      <c r="R55" s="82"/>
      <c r="S55" s="83">
        <f t="shared" si="3"/>
        <v>0</v>
      </c>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row>
    <row r="56" spans="1:67" s="10" customFormat="1" ht="18.95" customHeight="1" thickBot="1">
      <c r="A56" s="189"/>
      <c r="B56" s="189"/>
      <c r="C56" s="190"/>
      <c r="D56" s="191"/>
      <c r="E56" s="192"/>
      <c r="F56" s="193"/>
      <c r="G56" s="194"/>
      <c r="H56" s="195">
        <f t="shared" si="0"/>
        <v>1</v>
      </c>
      <c r="I56" s="195">
        <f t="shared" si="2"/>
        <v>1</v>
      </c>
      <c r="J56" s="196"/>
      <c r="K56" s="55">
        <f>G56*H56*I56</f>
        <v>0</v>
      </c>
      <c r="L56" s="196"/>
      <c r="M56" s="69">
        <f t="shared" si="1"/>
        <v>0</v>
      </c>
      <c r="N56" s="193"/>
      <c r="O56" s="56" t="s">
        <v>46</v>
      </c>
      <c r="P56" s="199"/>
      <c r="Q56" s="56" t="s">
        <v>46</v>
      </c>
      <c r="R56" s="9"/>
      <c r="S56" s="73">
        <f t="shared" si="3"/>
        <v>0</v>
      </c>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row>
    <row r="57" spans="1:67" s="84" customFormat="1" ht="18.95" hidden="1" customHeight="1" thickBot="1">
      <c r="A57" s="181"/>
      <c r="B57" s="181"/>
      <c r="C57" s="182"/>
      <c r="D57" s="183"/>
      <c r="E57" s="184"/>
      <c r="F57" s="185"/>
      <c r="G57" s="186"/>
      <c r="H57" s="187">
        <f t="shared" si="0"/>
        <v>1</v>
      </c>
      <c r="I57" s="187">
        <f t="shared" si="2"/>
        <v>1</v>
      </c>
      <c r="J57" s="185"/>
      <c r="K57" s="188">
        <f t="shared" ref="K57:K64" si="9">G57*H57*I57</f>
        <v>0</v>
      </c>
      <c r="L57" s="185"/>
      <c r="M57" s="69">
        <f t="shared" si="1"/>
        <v>0</v>
      </c>
      <c r="N57" s="185"/>
      <c r="O57" s="69" t="s">
        <v>46</v>
      </c>
      <c r="P57" s="185"/>
      <c r="Q57" s="69" t="s">
        <v>46</v>
      </c>
      <c r="R57" s="82"/>
      <c r="S57" s="83">
        <f t="shared" si="3"/>
        <v>0</v>
      </c>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row>
    <row r="58" spans="1:67" s="10" customFormat="1" ht="18.75" hidden="1" customHeight="1" thickBot="1">
      <c r="A58" s="189"/>
      <c r="B58" s="189"/>
      <c r="C58" s="190"/>
      <c r="D58" s="191"/>
      <c r="E58" s="192"/>
      <c r="F58" s="193"/>
      <c r="G58" s="194"/>
      <c r="H58" s="195">
        <f t="shared" si="0"/>
        <v>1</v>
      </c>
      <c r="I58" s="195">
        <f t="shared" si="2"/>
        <v>1</v>
      </c>
      <c r="J58" s="196"/>
      <c r="K58" s="55">
        <f t="shared" si="9"/>
        <v>0</v>
      </c>
      <c r="L58" s="196"/>
      <c r="M58" s="69">
        <f t="shared" si="1"/>
        <v>0</v>
      </c>
      <c r="N58" s="193"/>
      <c r="O58" s="56" t="s">
        <v>46</v>
      </c>
      <c r="P58" s="199"/>
      <c r="Q58" s="56" t="s">
        <v>46</v>
      </c>
      <c r="R58" s="9"/>
      <c r="S58" s="73">
        <f t="shared" si="3"/>
        <v>0</v>
      </c>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row>
    <row r="59" spans="1:67" s="84" customFormat="1" ht="18.95" hidden="1" customHeight="1" thickBot="1">
      <c r="A59" s="181"/>
      <c r="B59" s="181"/>
      <c r="C59" s="182"/>
      <c r="D59" s="183"/>
      <c r="E59" s="184"/>
      <c r="F59" s="185"/>
      <c r="G59" s="186"/>
      <c r="H59" s="187">
        <f t="shared" si="0"/>
        <v>1</v>
      </c>
      <c r="I59" s="187">
        <f t="shared" si="2"/>
        <v>1</v>
      </c>
      <c r="J59" s="185"/>
      <c r="K59" s="188">
        <f t="shared" si="9"/>
        <v>0</v>
      </c>
      <c r="L59" s="185"/>
      <c r="M59" s="69">
        <f t="shared" si="1"/>
        <v>0</v>
      </c>
      <c r="N59" s="185"/>
      <c r="O59" s="69" t="s">
        <v>46</v>
      </c>
      <c r="P59" s="185"/>
      <c r="Q59" s="69" t="s">
        <v>46</v>
      </c>
      <c r="R59" s="82"/>
      <c r="S59" s="83">
        <f t="shared" si="3"/>
        <v>0</v>
      </c>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row>
    <row r="60" spans="1:67" s="10" customFormat="1" ht="18.95" hidden="1" customHeight="1" thickBot="1">
      <c r="A60" s="189"/>
      <c r="B60" s="189"/>
      <c r="C60" s="190"/>
      <c r="D60" s="191"/>
      <c r="E60" s="192"/>
      <c r="F60" s="193"/>
      <c r="G60" s="194"/>
      <c r="H60" s="195">
        <f t="shared" si="0"/>
        <v>1</v>
      </c>
      <c r="I60" s="195">
        <f t="shared" si="2"/>
        <v>1</v>
      </c>
      <c r="J60" s="196"/>
      <c r="K60" s="55">
        <f t="shared" si="9"/>
        <v>0</v>
      </c>
      <c r="L60" s="196"/>
      <c r="M60" s="69">
        <f t="shared" si="1"/>
        <v>0</v>
      </c>
      <c r="N60" s="193"/>
      <c r="O60" s="56" t="s">
        <v>46</v>
      </c>
      <c r="P60" s="199"/>
      <c r="Q60" s="56" t="s">
        <v>46</v>
      </c>
      <c r="R60" s="9"/>
      <c r="S60" s="73">
        <f t="shared" si="3"/>
        <v>0</v>
      </c>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row>
    <row r="61" spans="1:67" s="84" customFormat="1" ht="18.95" hidden="1" customHeight="1" thickBot="1">
      <c r="A61" s="181"/>
      <c r="B61" s="181"/>
      <c r="C61" s="182"/>
      <c r="D61" s="183"/>
      <c r="E61" s="184"/>
      <c r="F61" s="185"/>
      <c r="G61" s="186"/>
      <c r="H61" s="187">
        <f t="shared" si="0"/>
        <v>1</v>
      </c>
      <c r="I61" s="187">
        <f t="shared" si="2"/>
        <v>1</v>
      </c>
      <c r="J61" s="185"/>
      <c r="K61" s="188">
        <f t="shared" si="9"/>
        <v>0</v>
      </c>
      <c r="L61" s="185"/>
      <c r="M61" s="69">
        <f t="shared" si="1"/>
        <v>0</v>
      </c>
      <c r="N61" s="185"/>
      <c r="O61" s="69" t="s">
        <v>46</v>
      </c>
      <c r="P61" s="185"/>
      <c r="Q61" s="69" t="s">
        <v>46</v>
      </c>
      <c r="R61" s="82"/>
      <c r="S61" s="83">
        <f t="shared" si="3"/>
        <v>0</v>
      </c>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row>
    <row r="62" spans="1:67" s="10" customFormat="1" ht="18.95" hidden="1" customHeight="1" thickBot="1">
      <c r="A62" s="189"/>
      <c r="B62" s="189"/>
      <c r="C62" s="190"/>
      <c r="D62" s="191"/>
      <c r="E62" s="192"/>
      <c r="F62" s="193"/>
      <c r="G62" s="194"/>
      <c r="H62" s="195">
        <f t="shared" si="0"/>
        <v>1</v>
      </c>
      <c r="I62" s="195">
        <f t="shared" si="2"/>
        <v>1</v>
      </c>
      <c r="J62" s="196"/>
      <c r="K62" s="55">
        <f t="shared" si="9"/>
        <v>0</v>
      </c>
      <c r="L62" s="196"/>
      <c r="M62" s="69">
        <f t="shared" si="1"/>
        <v>0</v>
      </c>
      <c r="N62" s="193"/>
      <c r="O62" s="56" t="s">
        <v>46</v>
      </c>
      <c r="P62" s="199"/>
      <c r="Q62" s="56" t="s">
        <v>46</v>
      </c>
      <c r="R62" s="9"/>
      <c r="S62" s="73">
        <f t="shared" si="3"/>
        <v>0</v>
      </c>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row>
    <row r="63" spans="1:67" s="84" customFormat="1" ht="18.95" hidden="1" customHeight="1" thickBot="1">
      <c r="A63" s="181"/>
      <c r="B63" s="181"/>
      <c r="C63" s="182"/>
      <c r="D63" s="183"/>
      <c r="E63" s="184"/>
      <c r="F63" s="185"/>
      <c r="G63" s="186"/>
      <c r="H63" s="187">
        <f t="shared" si="0"/>
        <v>1</v>
      </c>
      <c r="I63" s="187">
        <f t="shared" si="2"/>
        <v>1</v>
      </c>
      <c r="J63" s="185"/>
      <c r="K63" s="188">
        <f t="shared" si="9"/>
        <v>0</v>
      </c>
      <c r="L63" s="185"/>
      <c r="M63" s="69">
        <f t="shared" si="1"/>
        <v>0</v>
      </c>
      <c r="N63" s="185"/>
      <c r="O63" s="69" t="s">
        <v>46</v>
      </c>
      <c r="P63" s="185"/>
      <c r="Q63" s="69" t="s">
        <v>46</v>
      </c>
      <c r="R63" s="82"/>
      <c r="S63" s="83">
        <f t="shared" si="3"/>
        <v>0</v>
      </c>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row>
    <row r="64" spans="1:67" s="10" customFormat="1" ht="18.95" hidden="1" customHeight="1" thickBot="1">
      <c r="A64" s="189"/>
      <c r="B64" s="189"/>
      <c r="C64" s="190"/>
      <c r="D64" s="191"/>
      <c r="E64" s="192"/>
      <c r="F64" s="193"/>
      <c r="G64" s="194"/>
      <c r="H64" s="195">
        <f t="shared" si="0"/>
        <v>1</v>
      </c>
      <c r="I64" s="195">
        <f t="shared" si="2"/>
        <v>1</v>
      </c>
      <c r="J64" s="196"/>
      <c r="K64" s="55">
        <f t="shared" si="9"/>
        <v>0</v>
      </c>
      <c r="L64" s="196"/>
      <c r="M64" s="69">
        <f t="shared" si="1"/>
        <v>0</v>
      </c>
      <c r="N64" s="193"/>
      <c r="O64" s="56" t="s">
        <v>46</v>
      </c>
      <c r="P64" s="199"/>
      <c r="Q64" s="56" t="s">
        <v>46</v>
      </c>
      <c r="R64" s="9"/>
      <c r="S64" s="73">
        <f t="shared" si="3"/>
        <v>0</v>
      </c>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row>
    <row r="65" spans="1:67" s="84" customFormat="1" ht="18.95" hidden="1" customHeight="1" thickBot="1">
      <c r="A65" s="181"/>
      <c r="B65" s="181"/>
      <c r="C65" s="182"/>
      <c r="D65" s="183"/>
      <c r="E65" s="184"/>
      <c r="F65" s="185"/>
      <c r="G65" s="186"/>
      <c r="H65" s="187">
        <f t="shared" si="0"/>
        <v>1</v>
      </c>
      <c r="I65" s="187">
        <f t="shared" si="2"/>
        <v>1</v>
      </c>
      <c r="J65" s="185"/>
      <c r="K65" s="188">
        <f>G65*H65*I65</f>
        <v>0</v>
      </c>
      <c r="L65" s="185"/>
      <c r="M65" s="69">
        <f t="shared" ref="M65:M136" si="10">G65*H65*I65</f>
        <v>0</v>
      </c>
      <c r="N65" s="185"/>
      <c r="O65" s="69" t="s">
        <v>46</v>
      </c>
      <c r="P65" s="185"/>
      <c r="Q65" s="69" t="s">
        <v>46</v>
      </c>
      <c r="R65" s="82"/>
      <c r="S65" s="83">
        <f t="shared" ref="S65:S136" si="11">K65-M65</f>
        <v>0</v>
      </c>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row>
    <row r="66" spans="1:67" s="10" customFormat="1" ht="18.95" hidden="1" customHeight="1" thickBot="1">
      <c r="A66" s="189"/>
      <c r="B66" s="189"/>
      <c r="C66" s="190"/>
      <c r="D66" s="191"/>
      <c r="E66" s="192"/>
      <c r="F66" s="193"/>
      <c r="G66" s="194"/>
      <c r="H66" s="195">
        <f t="shared" si="0"/>
        <v>1</v>
      </c>
      <c r="I66" s="195">
        <f t="shared" si="2"/>
        <v>1</v>
      </c>
      <c r="J66" s="196"/>
      <c r="K66" s="55">
        <f>G66*H66*I66</f>
        <v>0</v>
      </c>
      <c r="L66" s="196"/>
      <c r="M66" s="69">
        <f t="shared" si="10"/>
        <v>0</v>
      </c>
      <c r="N66" s="193"/>
      <c r="O66" s="56" t="s">
        <v>46</v>
      </c>
      <c r="P66" s="199"/>
      <c r="Q66" s="56" t="s">
        <v>46</v>
      </c>
      <c r="R66" s="9"/>
      <c r="S66" s="73">
        <f t="shared" si="11"/>
        <v>0</v>
      </c>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row>
    <row r="67" spans="1:67" s="84" customFormat="1" ht="18.95" hidden="1" customHeight="1" thickBot="1">
      <c r="A67" s="181"/>
      <c r="B67" s="181"/>
      <c r="C67" s="182"/>
      <c r="D67" s="183"/>
      <c r="E67" s="184"/>
      <c r="F67" s="185"/>
      <c r="G67" s="186"/>
      <c r="H67" s="187">
        <f t="shared" si="0"/>
        <v>1</v>
      </c>
      <c r="I67" s="187">
        <f t="shared" si="2"/>
        <v>1</v>
      </c>
      <c r="J67" s="185"/>
      <c r="K67" s="188">
        <f t="shared" ref="K67:K136" si="12">G67*H67*I67</f>
        <v>0</v>
      </c>
      <c r="L67" s="185"/>
      <c r="M67" s="69">
        <f t="shared" si="10"/>
        <v>0</v>
      </c>
      <c r="N67" s="185"/>
      <c r="O67" s="69" t="s">
        <v>46</v>
      </c>
      <c r="P67" s="185"/>
      <c r="Q67" s="69" t="s">
        <v>46</v>
      </c>
      <c r="R67" s="82"/>
      <c r="S67" s="83">
        <f t="shared" si="11"/>
        <v>0</v>
      </c>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row>
    <row r="68" spans="1:67" s="10" customFormat="1" ht="18.95" hidden="1" customHeight="1" thickBot="1">
      <c r="A68" s="189"/>
      <c r="B68" s="189"/>
      <c r="C68" s="190"/>
      <c r="D68" s="191"/>
      <c r="E68" s="192"/>
      <c r="F68" s="193"/>
      <c r="G68" s="194"/>
      <c r="H68" s="195">
        <f t="shared" si="0"/>
        <v>1</v>
      </c>
      <c r="I68" s="195">
        <f t="shared" si="2"/>
        <v>1</v>
      </c>
      <c r="J68" s="196"/>
      <c r="K68" s="55">
        <f t="shared" si="12"/>
        <v>0</v>
      </c>
      <c r="L68" s="196"/>
      <c r="M68" s="69">
        <f t="shared" si="10"/>
        <v>0</v>
      </c>
      <c r="N68" s="193"/>
      <c r="O68" s="56" t="s">
        <v>46</v>
      </c>
      <c r="P68" s="199"/>
      <c r="Q68" s="56" t="s">
        <v>46</v>
      </c>
      <c r="R68" s="9"/>
      <c r="S68" s="73">
        <f t="shared" si="11"/>
        <v>0</v>
      </c>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row>
    <row r="69" spans="1:67" s="84" customFormat="1" ht="18.95" hidden="1" customHeight="1" thickBot="1">
      <c r="A69" s="181"/>
      <c r="B69" s="181"/>
      <c r="C69" s="182"/>
      <c r="D69" s="183"/>
      <c r="E69" s="184"/>
      <c r="F69" s="185"/>
      <c r="G69" s="186"/>
      <c r="H69" s="187">
        <f t="shared" si="0"/>
        <v>1</v>
      </c>
      <c r="I69" s="187">
        <f t="shared" si="2"/>
        <v>1</v>
      </c>
      <c r="J69" s="185"/>
      <c r="K69" s="188">
        <f t="shared" si="12"/>
        <v>0</v>
      </c>
      <c r="L69" s="185"/>
      <c r="M69" s="69">
        <f t="shared" si="10"/>
        <v>0</v>
      </c>
      <c r="N69" s="185"/>
      <c r="O69" s="69" t="s">
        <v>46</v>
      </c>
      <c r="P69" s="185"/>
      <c r="Q69" s="69" t="s">
        <v>46</v>
      </c>
      <c r="R69" s="82"/>
      <c r="S69" s="83">
        <f t="shared" si="11"/>
        <v>0</v>
      </c>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row>
    <row r="70" spans="1:67" s="10" customFormat="1" ht="18.95" hidden="1" customHeight="1" thickBot="1">
      <c r="A70" s="189"/>
      <c r="B70" s="189"/>
      <c r="C70" s="190"/>
      <c r="D70" s="191"/>
      <c r="E70" s="192"/>
      <c r="F70" s="193"/>
      <c r="G70" s="194"/>
      <c r="H70" s="195">
        <f t="shared" si="0"/>
        <v>1</v>
      </c>
      <c r="I70" s="195">
        <f t="shared" si="2"/>
        <v>1</v>
      </c>
      <c r="J70" s="196"/>
      <c r="K70" s="55">
        <f t="shared" si="12"/>
        <v>0</v>
      </c>
      <c r="L70" s="196"/>
      <c r="M70" s="69">
        <f t="shared" si="10"/>
        <v>0</v>
      </c>
      <c r="N70" s="193"/>
      <c r="O70" s="56" t="s">
        <v>46</v>
      </c>
      <c r="P70" s="199"/>
      <c r="Q70" s="56" t="s">
        <v>46</v>
      </c>
      <c r="R70" s="9"/>
      <c r="S70" s="73">
        <f t="shared" si="11"/>
        <v>0</v>
      </c>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row>
    <row r="71" spans="1:67" s="84" customFormat="1" ht="18.95" hidden="1" customHeight="1" thickBot="1">
      <c r="A71" s="181"/>
      <c r="B71" s="181"/>
      <c r="C71" s="182"/>
      <c r="D71" s="183"/>
      <c r="E71" s="184"/>
      <c r="F71" s="185"/>
      <c r="G71" s="186"/>
      <c r="H71" s="187">
        <f t="shared" si="0"/>
        <v>1</v>
      </c>
      <c r="I71" s="187">
        <f t="shared" si="2"/>
        <v>1</v>
      </c>
      <c r="J71" s="185"/>
      <c r="K71" s="188">
        <f t="shared" si="12"/>
        <v>0</v>
      </c>
      <c r="L71" s="185"/>
      <c r="M71" s="69">
        <f t="shared" si="10"/>
        <v>0</v>
      </c>
      <c r="N71" s="185"/>
      <c r="O71" s="69" t="s">
        <v>46</v>
      </c>
      <c r="P71" s="185"/>
      <c r="Q71" s="69" t="s">
        <v>46</v>
      </c>
      <c r="R71" s="82"/>
      <c r="S71" s="83">
        <f t="shared" si="11"/>
        <v>0</v>
      </c>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row>
    <row r="72" spans="1:67" s="10" customFormat="1" ht="18.95" hidden="1" customHeight="1" thickBot="1">
      <c r="A72" s="189"/>
      <c r="B72" s="189"/>
      <c r="C72" s="190"/>
      <c r="D72" s="191"/>
      <c r="E72" s="192"/>
      <c r="F72" s="193"/>
      <c r="G72" s="194"/>
      <c r="H72" s="195">
        <f t="shared" si="0"/>
        <v>1</v>
      </c>
      <c r="I72" s="195">
        <f t="shared" si="2"/>
        <v>1</v>
      </c>
      <c r="J72" s="196"/>
      <c r="K72" s="55">
        <f t="shared" si="12"/>
        <v>0</v>
      </c>
      <c r="L72" s="196"/>
      <c r="M72" s="69">
        <f t="shared" si="10"/>
        <v>0</v>
      </c>
      <c r="N72" s="193"/>
      <c r="O72" s="56" t="s">
        <v>46</v>
      </c>
      <c r="P72" s="199"/>
      <c r="Q72" s="56" t="s">
        <v>46</v>
      </c>
      <c r="R72" s="9"/>
      <c r="S72" s="73">
        <f t="shared" si="11"/>
        <v>0</v>
      </c>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row>
    <row r="73" spans="1:67" s="84" customFormat="1" ht="18.95" hidden="1" customHeight="1" thickBot="1">
      <c r="A73" s="181"/>
      <c r="B73" s="181"/>
      <c r="C73" s="182"/>
      <c r="D73" s="183"/>
      <c r="E73" s="184"/>
      <c r="F73" s="185"/>
      <c r="G73" s="186"/>
      <c r="H73" s="187">
        <f t="shared" si="0"/>
        <v>1</v>
      </c>
      <c r="I73" s="187">
        <f t="shared" si="2"/>
        <v>1</v>
      </c>
      <c r="J73" s="185"/>
      <c r="K73" s="188">
        <f t="shared" si="12"/>
        <v>0</v>
      </c>
      <c r="L73" s="185"/>
      <c r="M73" s="69">
        <f t="shared" si="10"/>
        <v>0</v>
      </c>
      <c r="N73" s="185"/>
      <c r="O73" s="69" t="s">
        <v>46</v>
      </c>
      <c r="P73" s="185"/>
      <c r="Q73" s="69" t="s">
        <v>46</v>
      </c>
      <c r="R73" s="82"/>
      <c r="S73" s="83">
        <f t="shared" si="11"/>
        <v>0</v>
      </c>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row>
    <row r="74" spans="1:67" s="10" customFormat="1" ht="18.95" hidden="1" customHeight="1" thickBot="1">
      <c r="A74" s="189"/>
      <c r="B74" s="189"/>
      <c r="C74" s="190"/>
      <c r="D74" s="191"/>
      <c r="E74" s="192"/>
      <c r="F74" s="193"/>
      <c r="G74" s="194"/>
      <c r="H74" s="195">
        <f t="shared" si="0"/>
        <v>1</v>
      </c>
      <c r="I74" s="195">
        <f t="shared" si="2"/>
        <v>1</v>
      </c>
      <c r="J74" s="196"/>
      <c r="K74" s="55">
        <f t="shared" si="12"/>
        <v>0</v>
      </c>
      <c r="L74" s="196"/>
      <c r="M74" s="69">
        <f t="shared" si="10"/>
        <v>0</v>
      </c>
      <c r="N74" s="193"/>
      <c r="O74" s="56" t="s">
        <v>46</v>
      </c>
      <c r="P74" s="199"/>
      <c r="Q74" s="56" t="s">
        <v>46</v>
      </c>
      <c r="R74" s="9"/>
      <c r="S74" s="73">
        <f t="shared" si="11"/>
        <v>0</v>
      </c>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row>
    <row r="75" spans="1:67" s="84" customFormat="1" ht="18.95" hidden="1" customHeight="1" thickBot="1">
      <c r="A75" s="181"/>
      <c r="B75" s="181"/>
      <c r="C75" s="182"/>
      <c r="D75" s="183"/>
      <c r="E75" s="184"/>
      <c r="F75" s="185"/>
      <c r="G75" s="186"/>
      <c r="H75" s="187">
        <f t="shared" si="0"/>
        <v>1</v>
      </c>
      <c r="I75" s="187">
        <f t="shared" si="2"/>
        <v>1</v>
      </c>
      <c r="J75" s="185"/>
      <c r="K75" s="188">
        <f t="shared" si="12"/>
        <v>0</v>
      </c>
      <c r="L75" s="185"/>
      <c r="M75" s="69">
        <f t="shared" si="10"/>
        <v>0</v>
      </c>
      <c r="N75" s="185"/>
      <c r="O75" s="69" t="s">
        <v>46</v>
      </c>
      <c r="P75" s="185"/>
      <c r="Q75" s="69" t="s">
        <v>46</v>
      </c>
      <c r="R75" s="82"/>
      <c r="S75" s="83">
        <f t="shared" si="11"/>
        <v>0</v>
      </c>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row>
    <row r="76" spans="1:67" s="10" customFormat="1" ht="18.95" hidden="1" customHeight="1" thickBot="1">
      <c r="A76" s="189"/>
      <c r="B76" s="189"/>
      <c r="C76" s="190"/>
      <c r="D76" s="191"/>
      <c r="E76" s="192"/>
      <c r="F76" s="193"/>
      <c r="G76" s="194"/>
      <c r="H76" s="195">
        <f t="shared" si="0"/>
        <v>1</v>
      </c>
      <c r="I76" s="195">
        <f t="shared" si="2"/>
        <v>1</v>
      </c>
      <c r="J76" s="196"/>
      <c r="K76" s="55">
        <f t="shared" si="12"/>
        <v>0</v>
      </c>
      <c r="L76" s="196"/>
      <c r="M76" s="69">
        <f t="shared" si="10"/>
        <v>0</v>
      </c>
      <c r="N76" s="193"/>
      <c r="O76" s="56" t="s">
        <v>46</v>
      </c>
      <c r="P76" s="199"/>
      <c r="Q76" s="56" t="s">
        <v>46</v>
      </c>
      <c r="R76" s="9"/>
      <c r="S76" s="73">
        <f t="shared" si="11"/>
        <v>0</v>
      </c>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row>
    <row r="77" spans="1:67" s="84" customFormat="1" ht="18.95" hidden="1" customHeight="1" thickBot="1">
      <c r="A77" s="181"/>
      <c r="B77" s="181"/>
      <c r="C77" s="182"/>
      <c r="D77" s="183"/>
      <c r="E77" s="184"/>
      <c r="F77" s="185"/>
      <c r="G77" s="186"/>
      <c r="H77" s="187">
        <f t="shared" si="0"/>
        <v>1</v>
      </c>
      <c r="I77" s="187">
        <f t="shared" si="2"/>
        <v>1</v>
      </c>
      <c r="J77" s="185"/>
      <c r="K77" s="188">
        <f t="shared" si="12"/>
        <v>0</v>
      </c>
      <c r="L77" s="185"/>
      <c r="M77" s="69">
        <f t="shared" si="10"/>
        <v>0</v>
      </c>
      <c r="N77" s="185"/>
      <c r="O77" s="69" t="s">
        <v>46</v>
      </c>
      <c r="P77" s="185"/>
      <c r="Q77" s="69" t="s">
        <v>46</v>
      </c>
      <c r="R77" s="82"/>
      <c r="S77" s="83">
        <f t="shared" si="11"/>
        <v>0</v>
      </c>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row>
    <row r="78" spans="1:67" s="10" customFormat="1" ht="18.95" hidden="1" customHeight="1" thickBot="1">
      <c r="A78" s="189"/>
      <c r="B78" s="189"/>
      <c r="C78" s="190"/>
      <c r="D78" s="191"/>
      <c r="E78" s="192"/>
      <c r="F78" s="193"/>
      <c r="G78" s="194"/>
      <c r="H78" s="195">
        <f t="shared" si="0"/>
        <v>1</v>
      </c>
      <c r="I78" s="195">
        <f t="shared" si="2"/>
        <v>1</v>
      </c>
      <c r="J78" s="196"/>
      <c r="K78" s="55">
        <f t="shared" si="12"/>
        <v>0</v>
      </c>
      <c r="L78" s="196"/>
      <c r="M78" s="69">
        <f t="shared" si="10"/>
        <v>0</v>
      </c>
      <c r="N78" s="193"/>
      <c r="O78" s="56" t="s">
        <v>46</v>
      </c>
      <c r="P78" s="199"/>
      <c r="Q78" s="56" t="s">
        <v>46</v>
      </c>
      <c r="R78" s="9"/>
      <c r="S78" s="73">
        <f t="shared" si="11"/>
        <v>0</v>
      </c>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row>
    <row r="79" spans="1:67" s="84" customFormat="1" ht="18.95" hidden="1" customHeight="1" thickBot="1">
      <c r="A79" s="181"/>
      <c r="B79" s="181"/>
      <c r="C79" s="182"/>
      <c r="D79" s="183"/>
      <c r="E79" s="184"/>
      <c r="F79" s="185"/>
      <c r="G79" s="186"/>
      <c r="H79" s="187">
        <f t="shared" si="0"/>
        <v>1</v>
      </c>
      <c r="I79" s="187">
        <f t="shared" si="2"/>
        <v>1</v>
      </c>
      <c r="J79" s="185"/>
      <c r="K79" s="188">
        <f t="shared" si="12"/>
        <v>0</v>
      </c>
      <c r="L79" s="185"/>
      <c r="M79" s="69">
        <f t="shared" si="10"/>
        <v>0</v>
      </c>
      <c r="N79" s="185"/>
      <c r="O79" s="69" t="s">
        <v>46</v>
      </c>
      <c r="P79" s="185"/>
      <c r="Q79" s="69" t="s">
        <v>46</v>
      </c>
      <c r="R79" s="82"/>
      <c r="S79" s="83">
        <f t="shared" si="11"/>
        <v>0</v>
      </c>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row>
    <row r="80" spans="1:67" s="10" customFormat="1" ht="18.95" hidden="1" customHeight="1" thickBot="1">
      <c r="A80" s="189"/>
      <c r="B80" s="189"/>
      <c r="C80" s="190"/>
      <c r="D80" s="191"/>
      <c r="E80" s="192"/>
      <c r="F80" s="193"/>
      <c r="G80" s="194"/>
      <c r="H80" s="195">
        <f t="shared" si="0"/>
        <v>1</v>
      </c>
      <c r="I80" s="195">
        <f t="shared" si="2"/>
        <v>1</v>
      </c>
      <c r="J80" s="196"/>
      <c r="K80" s="55">
        <f t="shared" si="12"/>
        <v>0</v>
      </c>
      <c r="L80" s="196"/>
      <c r="M80" s="69">
        <f t="shared" si="10"/>
        <v>0</v>
      </c>
      <c r="N80" s="193"/>
      <c r="O80" s="56" t="s">
        <v>46</v>
      </c>
      <c r="P80" s="199"/>
      <c r="Q80" s="56" t="s">
        <v>46</v>
      </c>
      <c r="R80" s="9"/>
      <c r="S80" s="73">
        <f t="shared" si="11"/>
        <v>0</v>
      </c>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row>
    <row r="81" spans="1:67" s="84" customFormat="1" ht="18.95" hidden="1" customHeight="1" thickBot="1">
      <c r="A81" s="181"/>
      <c r="B81" s="181"/>
      <c r="C81" s="182"/>
      <c r="D81" s="183"/>
      <c r="E81" s="184"/>
      <c r="F81" s="185"/>
      <c r="G81" s="186"/>
      <c r="H81" s="187">
        <f t="shared" ref="H81:H99" si="13">1+$K$10</f>
        <v>1</v>
      </c>
      <c r="I81" s="187">
        <f t="shared" si="2"/>
        <v>1</v>
      </c>
      <c r="J81" s="185"/>
      <c r="K81" s="188">
        <f t="shared" si="12"/>
        <v>0</v>
      </c>
      <c r="L81" s="185"/>
      <c r="M81" s="69">
        <f t="shared" si="10"/>
        <v>0</v>
      </c>
      <c r="N81" s="185"/>
      <c r="O81" s="69" t="s">
        <v>46</v>
      </c>
      <c r="P81" s="185"/>
      <c r="Q81" s="69" t="s">
        <v>46</v>
      </c>
      <c r="R81" s="82"/>
      <c r="S81" s="83">
        <f t="shared" si="11"/>
        <v>0</v>
      </c>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row>
    <row r="82" spans="1:67" s="10" customFormat="1" ht="18.75" hidden="1" customHeight="1" thickBot="1">
      <c r="A82" s="189"/>
      <c r="B82" s="189"/>
      <c r="C82" s="190"/>
      <c r="D82" s="191"/>
      <c r="E82" s="192"/>
      <c r="F82" s="193"/>
      <c r="G82" s="194"/>
      <c r="H82" s="195">
        <f t="shared" si="13"/>
        <v>1</v>
      </c>
      <c r="I82" s="195">
        <f t="shared" si="2"/>
        <v>1</v>
      </c>
      <c r="J82" s="196"/>
      <c r="K82" s="55">
        <f t="shared" si="12"/>
        <v>0</v>
      </c>
      <c r="L82" s="196"/>
      <c r="M82" s="69">
        <f t="shared" si="10"/>
        <v>0</v>
      </c>
      <c r="N82" s="193"/>
      <c r="O82" s="56" t="s">
        <v>46</v>
      </c>
      <c r="P82" s="199"/>
      <c r="Q82" s="56" t="s">
        <v>46</v>
      </c>
      <c r="R82" s="9"/>
      <c r="S82" s="73">
        <f t="shared" si="11"/>
        <v>0</v>
      </c>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row>
    <row r="83" spans="1:67" s="84" customFormat="1" ht="18.95" hidden="1" customHeight="1" thickBot="1">
      <c r="A83" s="181"/>
      <c r="B83" s="181"/>
      <c r="C83" s="182"/>
      <c r="D83" s="183"/>
      <c r="E83" s="184"/>
      <c r="F83" s="185"/>
      <c r="G83" s="186"/>
      <c r="H83" s="187">
        <f t="shared" si="13"/>
        <v>1</v>
      </c>
      <c r="I83" s="187">
        <f t="shared" ref="I83:I136" si="14">1+$E$12</f>
        <v>1</v>
      </c>
      <c r="J83" s="185"/>
      <c r="K83" s="188">
        <f t="shared" si="12"/>
        <v>0</v>
      </c>
      <c r="L83" s="185"/>
      <c r="M83" s="69">
        <f t="shared" si="10"/>
        <v>0</v>
      </c>
      <c r="N83" s="185"/>
      <c r="O83" s="69" t="s">
        <v>46</v>
      </c>
      <c r="P83" s="185"/>
      <c r="Q83" s="69" t="s">
        <v>46</v>
      </c>
      <c r="R83" s="82"/>
      <c r="S83" s="83">
        <f t="shared" si="11"/>
        <v>0</v>
      </c>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row>
    <row r="84" spans="1:67" s="10" customFormat="1" ht="18.95" hidden="1" customHeight="1" thickBot="1">
      <c r="A84" s="189"/>
      <c r="B84" s="189"/>
      <c r="C84" s="190"/>
      <c r="D84" s="191"/>
      <c r="E84" s="192"/>
      <c r="F84" s="193"/>
      <c r="G84" s="194"/>
      <c r="H84" s="195">
        <f t="shared" si="13"/>
        <v>1</v>
      </c>
      <c r="I84" s="195">
        <f t="shared" si="14"/>
        <v>1</v>
      </c>
      <c r="J84" s="196"/>
      <c r="K84" s="55">
        <f t="shared" si="12"/>
        <v>0</v>
      </c>
      <c r="L84" s="196"/>
      <c r="M84" s="69">
        <f t="shared" si="10"/>
        <v>0</v>
      </c>
      <c r="N84" s="193"/>
      <c r="O84" s="56" t="s">
        <v>46</v>
      </c>
      <c r="P84" s="199"/>
      <c r="Q84" s="56" t="s">
        <v>46</v>
      </c>
      <c r="R84" s="9"/>
      <c r="S84" s="73">
        <f t="shared" si="11"/>
        <v>0</v>
      </c>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row>
    <row r="85" spans="1:67" s="84" customFormat="1" ht="18.95" hidden="1" customHeight="1" thickBot="1">
      <c r="A85" s="181"/>
      <c r="B85" s="181"/>
      <c r="C85" s="182"/>
      <c r="D85" s="183"/>
      <c r="E85" s="184"/>
      <c r="F85" s="185"/>
      <c r="G85" s="186"/>
      <c r="H85" s="187">
        <f t="shared" si="13"/>
        <v>1</v>
      </c>
      <c r="I85" s="187">
        <f t="shared" si="14"/>
        <v>1</v>
      </c>
      <c r="J85" s="185"/>
      <c r="K85" s="188">
        <f t="shared" si="12"/>
        <v>0</v>
      </c>
      <c r="L85" s="185"/>
      <c r="M85" s="69">
        <f t="shared" si="10"/>
        <v>0</v>
      </c>
      <c r="N85" s="185"/>
      <c r="O85" s="69" t="s">
        <v>46</v>
      </c>
      <c r="P85" s="185"/>
      <c r="Q85" s="69" t="s">
        <v>46</v>
      </c>
      <c r="R85" s="82"/>
      <c r="S85" s="83">
        <f t="shared" si="11"/>
        <v>0</v>
      </c>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row>
    <row r="86" spans="1:67" s="10" customFormat="1" ht="18.95" hidden="1" customHeight="1" thickBot="1">
      <c r="A86" s="189"/>
      <c r="B86" s="189"/>
      <c r="C86" s="190"/>
      <c r="D86" s="191"/>
      <c r="E86" s="192"/>
      <c r="F86" s="193"/>
      <c r="G86" s="194"/>
      <c r="H86" s="195">
        <f t="shared" si="13"/>
        <v>1</v>
      </c>
      <c r="I86" s="195">
        <f t="shared" si="14"/>
        <v>1</v>
      </c>
      <c r="J86" s="196"/>
      <c r="K86" s="55">
        <f t="shared" si="12"/>
        <v>0</v>
      </c>
      <c r="L86" s="196"/>
      <c r="M86" s="69">
        <f t="shared" si="10"/>
        <v>0</v>
      </c>
      <c r="N86" s="193"/>
      <c r="O86" s="56" t="s">
        <v>46</v>
      </c>
      <c r="P86" s="199"/>
      <c r="Q86" s="56" t="s">
        <v>46</v>
      </c>
      <c r="R86" s="9"/>
      <c r="S86" s="73">
        <f t="shared" si="11"/>
        <v>0</v>
      </c>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row>
    <row r="87" spans="1:67" s="84" customFormat="1" ht="18.95" hidden="1" customHeight="1" thickBot="1">
      <c r="A87" s="181"/>
      <c r="B87" s="181"/>
      <c r="C87" s="182"/>
      <c r="D87" s="183"/>
      <c r="E87" s="184"/>
      <c r="F87" s="185"/>
      <c r="G87" s="186"/>
      <c r="H87" s="187">
        <f t="shared" si="13"/>
        <v>1</v>
      </c>
      <c r="I87" s="187">
        <f t="shared" si="14"/>
        <v>1</v>
      </c>
      <c r="J87" s="185"/>
      <c r="K87" s="188">
        <f t="shared" si="12"/>
        <v>0</v>
      </c>
      <c r="L87" s="185"/>
      <c r="M87" s="69">
        <f t="shared" si="10"/>
        <v>0</v>
      </c>
      <c r="N87" s="185"/>
      <c r="O87" s="69" t="s">
        <v>46</v>
      </c>
      <c r="P87" s="185"/>
      <c r="Q87" s="69" t="s">
        <v>46</v>
      </c>
      <c r="R87" s="82"/>
      <c r="S87" s="83">
        <f t="shared" si="11"/>
        <v>0</v>
      </c>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row>
    <row r="88" spans="1:67" s="10" customFormat="1" ht="18.95" hidden="1" customHeight="1" thickBot="1">
      <c r="A88" s="189"/>
      <c r="B88" s="189"/>
      <c r="C88" s="190"/>
      <c r="D88" s="191"/>
      <c r="E88" s="192"/>
      <c r="F88" s="193"/>
      <c r="G88" s="194"/>
      <c r="H88" s="195">
        <f t="shared" si="13"/>
        <v>1</v>
      </c>
      <c r="I88" s="195">
        <f t="shared" si="14"/>
        <v>1</v>
      </c>
      <c r="J88" s="196"/>
      <c r="K88" s="55">
        <f t="shared" si="12"/>
        <v>0</v>
      </c>
      <c r="L88" s="196"/>
      <c r="M88" s="69">
        <f t="shared" si="10"/>
        <v>0</v>
      </c>
      <c r="N88" s="193"/>
      <c r="O88" s="56" t="s">
        <v>46</v>
      </c>
      <c r="P88" s="199"/>
      <c r="Q88" s="56" t="s">
        <v>46</v>
      </c>
      <c r="R88" s="9"/>
      <c r="S88" s="73">
        <f t="shared" si="11"/>
        <v>0</v>
      </c>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row>
    <row r="89" spans="1:67" s="84" customFormat="1" ht="18.95" hidden="1" customHeight="1" thickBot="1">
      <c r="A89" s="181"/>
      <c r="B89" s="181"/>
      <c r="C89" s="182"/>
      <c r="D89" s="183"/>
      <c r="E89" s="184"/>
      <c r="F89" s="185"/>
      <c r="G89" s="186"/>
      <c r="H89" s="187">
        <f t="shared" si="13"/>
        <v>1</v>
      </c>
      <c r="I89" s="187">
        <f t="shared" si="14"/>
        <v>1</v>
      </c>
      <c r="J89" s="185"/>
      <c r="K89" s="188">
        <f t="shared" si="12"/>
        <v>0</v>
      </c>
      <c r="L89" s="185"/>
      <c r="M89" s="69">
        <f t="shared" si="10"/>
        <v>0</v>
      </c>
      <c r="N89" s="185"/>
      <c r="O89" s="69" t="s">
        <v>46</v>
      </c>
      <c r="P89" s="185"/>
      <c r="Q89" s="69" t="s">
        <v>46</v>
      </c>
      <c r="R89" s="82"/>
      <c r="S89" s="83">
        <f t="shared" si="11"/>
        <v>0</v>
      </c>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c r="BL89" s="82"/>
      <c r="BM89" s="82"/>
      <c r="BN89" s="82"/>
      <c r="BO89" s="82"/>
    </row>
    <row r="90" spans="1:67" s="10" customFormat="1" ht="18.95" hidden="1" customHeight="1" thickBot="1">
      <c r="A90" s="189"/>
      <c r="B90" s="189"/>
      <c r="C90" s="190"/>
      <c r="D90" s="191"/>
      <c r="E90" s="192"/>
      <c r="F90" s="193"/>
      <c r="G90" s="194"/>
      <c r="H90" s="195">
        <f t="shared" si="13"/>
        <v>1</v>
      </c>
      <c r="I90" s="195">
        <f t="shared" si="14"/>
        <v>1</v>
      </c>
      <c r="J90" s="196"/>
      <c r="K90" s="55">
        <f t="shared" si="12"/>
        <v>0</v>
      </c>
      <c r="L90" s="196"/>
      <c r="M90" s="69">
        <f t="shared" si="10"/>
        <v>0</v>
      </c>
      <c r="N90" s="193"/>
      <c r="O90" s="56" t="s">
        <v>46</v>
      </c>
      <c r="P90" s="199"/>
      <c r="Q90" s="56" t="s">
        <v>46</v>
      </c>
      <c r="R90" s="9"/>
      <c r="S90" s="73">
        <f t="shared" si="11"/>
        <v>0</v>
      </c>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row>
    <row r="91" spans="1:67" s="84" customFormat="1" ht="18.75" hidden="1" customHeight="1" thickBot="1">
      <c r="A91" s="181"/>
      <c r="B91" s="181"/>
      <c r="C91" s="182"/>
      <c r="D91" s="183"/>
      <c r="E91" s="184"/>
      <c r="F91" s="185"/>
      <c r="G91" s="186"/>
      <c r="H91" s="187">
        <f t="shared" si="13"/>
        <v>1</v>
      </c>
      <c r="I91" s="187">
        <f t="shared" si="14"/>
        <v>1</v>
      </c>
      <c r="J91" s="185"/>
      <c r="K91" s="188">
        <f t="shared" si="12"/>
        <v>0</v>
      </c>
      <c r="L91" s="185"/>
      <c r="M91" s="69">
        <f t="shared" si="10"/>
        <v>0</v>
      </c>
      <c r="N91" s="185"/>
      <c r="O91" s="69" t="s">
        <v>46</v>
      </c>
      <c r="P91" s="185"/>
      <c r="Q91" s="69" t="s">
        <v>46</v>
      </c>
      <c r="R91" s="82"/>
      <c r="S91" s="83">
        <f t="shared" si="11"/>
        <v>0</v>
      </c>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row>
    <row r="92" spans="1:67" s="10" customFormat="1" ht="18.95" hidden="1" customHeight="1" thickBot="1">
      <c r="A92" s="189"/>
      <c r="B92" s="189"/>
      <c r="C92" s="190"/>
      <c r="D92" s="191"/>
      <c r="E92" s="192"/>
      <c r="F92" s="193"/>
      <c r="G92" s="194"/>
      <c r="H92" s="195">
        <f t="shared" si="13"/>
        <v>1</v>
      </c>
      <c r="I92" s="195">
        <f t="shared" si="14"/>
        <v>1</v>
      </c>
      <c r="J92" s="196"/>
      <c r="K92" s="55">
        <f t="shared" si="12"/>
        <v>0</v>
      </c>
      <c r="L92" s="196"/>
      <c r="M92" s="69">
        <f t="shared" si="10"/>
        <v>0</v>
      </c>
      <c r="N92" s="193"/>
      <c r="O92" s="56" t="s">
        <v>46</v>
      </c>
      <c r="P92" s="199"/>
      <c r="Q92" s="56" t="s">
        <v>46</v>
      </c>
      <c r="R92" s="9"/>
      <c r="S92" s="73">
        <f t="shared" si="11"/>
        <v>0</v>
      </c>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row>
    <row r="93" spans="1:67" s="84" customFormat="1" ht="18.95" hidden="1" customHeight="1" thickBot="1">
      <c r="A93" s="181"/>
      <c r="B93" s="181"/>
      <c r="C93" s="182"/>
      <c r="D93" s="183"/>
      <c r="E93" s="184"/>
      <c r="F93" s="185"/>
      <c r="G93" s="186"/>
      <c r="H93" s="187">
        <f t="shared" si="13"/>
        <v>1</v>
      </c>
      <c r="I93" s="187">
        <f t="shared" si="14"/>
        <v>1</v>
      </c>
      <c r="J93" s="185"/>
      <c r="K93" s="188">
        <f t="shared" si="12"/>
        <v>0</v>
      </c>
      <c r="L93" s="185"/>
      <c r="M93" s="69">
        <f t="shared" si="10"/>
        <v>0</v>
      </c>
      <c r="N93" s="185"/>
      <c r="O93" s="69" t="s">
        <v>46</v>
      </c>
      <c r="P93" s="185"/>
      <c r="Q93" s="69" t="s">
        <v>46</v>
      </c>
      <c r="R93" s="82"/>
      <c r="S93" s="83">
        <f t="shared" si="11"/>
        <v>0</v>
      </c>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row>
    <row r="94" spans="1:67" s="10" customFormat="1" ht="18.95" hidden="1" customHeight="1" thickBot="1">
      <c r="A94" s="189"/>
      <c r="B94" s="189"/>
      <c r="C94" s="190"/>
      <c r="D94" s="191"/>
      <c r="E94" s="192"/>
      <c r="F94" s="193"/>
      <c r="G94" s="194"/>
      <c r="H94" s="195">
        <f t="shared" si="13"/>
        <v>1</v>
      </c>
      <c r="I94" s="195">
        <f t="shared" si="14"/>
        <v>1</v>
      </c>
      <c r="J94" s="196"/>
      <c r="K94" s="55">
        <f t="shared" si="12"/>
        <v>0</v>
      </c>
      <c r="L94" s="196"/>
      <c r="M94" s="69">
        <f t="shared" si="10"/>
        <v>0</v>
      </c>
      <c r="N94" s="193"/>
      <c r="O94" s="56" t="s">
        <v>46</v>
      </c>
      <c r="P94" s="199"/>
      <c r="Q94" s="56" t="s">
        <v>46</v>
      </c>
      <c r="R94" s="9"/>
      <c r="S94" s="73">
        <f t="shared" si="11"/>
        <v>0</v>
      </c>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row>
    <row r="95" spans="1:67" s="84" customFormat="1" ht="18.95" hidden="1" customHeight="1" thickBot="1">
      <c r="A95" s="181"/>
      <c r="B95" s="181"/>
      <c r="C95" s="182"/>
      <c r="D95" s="183"/>
      <c r="E95" s="184"/>
      <c r="F95" s="185"/>
      <c r="G95" s="186"/>
      <c r="H95" s="187">
        <f t="shared" si="13"/>
        <v>1</v>
      </c>
      <c r="I95" s="187">
        <f t="shared" si="14"/>
        <v>1</v>
      </c>
      <c r="J95" s="185"/>
      <c r="K95" s="188">
        <f t="shared" si="12"/>
        <v>0</v>
      </c>
      <c r="L95" s="185"/>
      <c r="M95" s="69">
        <f t="shared" si="10"/>
        <v>0</v>
      </c>
      <c r="N95" s="185"/>
      <c r="O95" s="69" t="s">
        <v>46</v>
      </c>
      <c r="P95" s="185"/>
      <c r="Q95" s="69" t="s">
        <v>46</v>
      </c>
      <c r="R95" s="82"/>
      <c r="S95" s="83">
        <f t="shared" si="11"/>
        <v>0</v>
      </c>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c r="BL95" s="82"/>
      <c r="BM95" s="82"/>
      <c r="BN95" s="82"/>
      <c r="BO95" s="82"/>
    </row>
    <row r="96" spans="1:67" s="10" customFormat="1" ht="18.95" hidden="1" customHeight="1" thickBot="1">
      <c r="A96" s="189"/>
      <c r="B96" s="189"/>
      <c r="C96" s="190"/>
      <c r="D96" s="191"/>
      <c r="E96" s="192"/>
      <c r="F96" s="193"/>
      <c r="G96" s="194"/>
      <c r="H96" s="195">
        <f t="shared" si="13"/>
        <v>1</v>
      </c>
      <c r="I96" s="195">
        <f t="shared" si="14"/>
        <v>1</v>
      </c>
      <c r="J96" s="196"/>
      <c r="K96" s="55">
        <f t="shared" si="12"/>
        <v>0</v>
      </c>
      <c r="L96" s="196"/>
      <c r="M96" s="69">
        <f t="shared" si="10"/>
        <v>0</v>
      </c>
      <c r="N96" s="193"/>
      <c r="O96" s="56" t="s">
        <v>46</v>
      </c>
      <c r="P96" s="199"/>
      <c r="Q96" s="56" t="s">
        <v>46</v>
      </c>
      <c r="R96" s="9"/>
      <c r="S96" s="73">
        <f t="shared" si="11"/>
        <v>0</v>
      </c>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row>
    <row r="97" spans="1:67" s="84" customFormat="1" ht="18.75" customHeight="1" thickBot="1">
      <c r="A97" s="181"/>
      <c r="B97" s="181"/>
      <c r="C97" s="182"/>
      <c r="D97" s="183"/>
      <c r="E97" s="184"/>
      <c r="F97" s="185"/>
      <c r="G97" s="186"/>
      <c r="H97" s="187">
        <f t="shared" si="13"/>
        <v>1</v>
      </c>
      <c r="I97" s="187">
        <f t="shared" si="14"/>
        <v>1</v>
      </c>
      <c r="J97" s="185"/>
      <c r="K97" s="188">
        <f t="shared" si="12"/>
        <v>0</v>
      </c>
      <c r="L97" s="185"/>
      <c r="M97" s="69">
        <f t="shared" si="10"/>
        <v>0</v>
      </c>
      <c r="N97" s="185"/>
      <c r="O97" s="69" t="s">
        <v>46</v>
      </c>
      <c r="P97" s="185"/>
      <c r="Q97" s="69" t="s">
        <v>46</v>
      </c>
      <c r="R97" s="82"/>
      <c r="S97" s="83">
        <f t="shared" si="11"/>
        <v>0</v>
      </c>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row>
    <row r="98" spans="1:67" s="10" customFormat="1" ht="18.95" customHeight="1" thickBot="1">
      <c r="A98" s="189"/>
      <c r="B98" s="189"/>
      <c r="C98" s="190"/>
      <c r="D98" s="191"/>
      <c r="E98" s="192"/>
      <c r="F98" s="193"/>
      <c r="G98" s="194"/>
      <c r="H98" s="195">
        <f t="shared" si="13"/>
        <v>1</v>
      </c>
      <c r="I98" s="195">
        <f t="shared" si="14"/>
        <v>1</v>
      </c>
      <c r="J98" s="196"/>
      <c r="K98" s="55">
        <f t="shared" si="12"/>
        <v>0</v>
      </c>
      <c r="L98" s="196"/>
      <c r="M98" s="69">
        <f t="shared" si="10"/>
        <v>0</v>
      </c>
      <c r="N98" s="193"/>
      <c r="O98" s="56" t="s">
        <v>46</v>
      </c>
      <c r="P98" s="199"/>
      <c r="Q98" s="56" t="s">
        <v>46</v>
      </c>
      <c r="R98" s="9"/>
      <c r="S98" s="73">
        <f t="shared" si="11"/>
        <v>0</v>
      </c>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row>
    <row r="99" spans="1:67" s="84" customFormat="1" ht="18.95" hidden="1" customHeight="1" thickBot="1">
      <c r="A99" s="181"/>
      <c r="B99" s="181"/>
      <c r="C99" s="182"/>
      <c r="D99" s="183"/>
      <c r="E99" s="184"/>
      <c r="F99" s="185"/>
      <c r="G99" s="186"/>
      <c r="H99" s="187">
        <f t="shared" si="13"/>
        <v>1</v>
      </c>
      <c r="I99" s="187">
        <f t="shared" si="14"/>
        <v>1</v>
      </c>
      <c r="J99" s="185"/>
      <c r="K99" s="188">
        <f t="shared" si="12"/>
        <v>0</v>
      </c>
      <c r="L99" s="185"/>
      <c r="M99" s="69">
        <f t="shared" si="10"/>
        <v>0</v>
      </c>
      <c r="N99" s="185"/>
      <c r="O99" s="69" t="s">
        <v>46</v>
      </c>
      <c r="P99" s="185"/>
      <c r="Q99" s="69" t="s">
        <v>46</v>
      </c>
      <c r="R99" s="82"/>
      <c r="S99" s="83">
        <f t="shared" si="11"/>
        <v>0</v>
      </c>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c r="BL99" s="82"/>
      <c r="BM99" s="82"/>
      <c r="BN99" s="82"/>
      <c r="BO99" s="82"/>
    </row>
    <row r="100" spans="1:67" s="10" customFormat="1" ht="18.95" hidden="1" customHeight="1" thickBot="1">
      <c r="A100" s="189"/>
      <c r="B100" s="189"/>
      <c r="C100" s="190"/>
      <c r="D100" s="191"/>
      <c r="E100" s="192"/>
      <c r="F100" s="193"/>
      <c r="G100" s="194"/>
      <c r="H100" s="226">
        <f>1+$K$10</f>
        <v>1</v>
      </c>
      <c r="I100" s="226">
        <f t="shared" si="14"/>
        <v>1</v>
      </c>
      <c r="J100" s="196"/>
      <c r="K100" s="227">
        <f t="shared" si="12"/>
        <v>0</v>
      </c>
      <c r="L100" s="196"/>
      <c r="M100" s="228">
        <f t="shared" si="10"/>
        <v>0</v>
      </c>
      <c r="N100" s="193"/>
      <c r="O100" s="229" t="s">
        <v>46</v>
      </c>
      <c r="P100" s="193"/>
      <c r="Q100" s="229" t="s">
        <v>46</v>
      </c>
      <c r="R100" s="9"/>
      <c r="S100" s="73">
        <f t="shared" si="11"/>
        <v>0</v>
      </c>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row>
    <row r="101" spans="1:67" s="84" customFormat="1" ht="18.75" hidden="1" customHeight="1" thickBot="1">
      <c r="A101" s="181"/>
      <c r="B101" s="181"/>
      <c r="C101" s="182"/>
      <c r="D101" s="183"/>
      <c r="E101" s="184"/>
      <c r="F101" s="185"/>
      <c r="G101" s="186"/>
      <c r="H101" s="187">
        <f>1+$K$10</f>
        <v>1</v>
      </c>
      <c r="I101" s="187">
        <f t="shared" si="14"/>
        <v>1</v>
      </c>
      <c r="J101" s="185"/>
      <c r="K101" s="188">
        <f t="shared" si="12"/>
        <v>0</v>
      </c>
      <c r="L101" s="185"/>
      <c r="M101" s="69">
        <f t="shared" si="10"/>
        <v>0</v>
      </c>
      <c r="N101" s="185"/>
      <c r="O101" s="69" t="s">
        <v>46</v>
      </c>
      <c r="P101" s="185"/>
      <c r="Q101" s="69" t="s">
        <v>46</v>
      </c>
      <c r="R101" s="82"/>
      <c r="S101" s="83">
        <f t="shared" si="11"/>
        <v>0</v>
      </c>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c r="BL101" s="82"/>
      <c r="BM101" s="82"/>
      <c r="BN101" s="82"/>
      <c r="BO101" s="82"/>
    </row>
    <row r="102" spans="1:67" s="10" customFormat="1" ht="18.95" hidden="1" customHeight="1" thickBot="1">
      <c r="A102" s="189"/>
      <c r="B102" s="189"/>
      <c r="C102" s="190"/>
      <c r="D102" s="191"/>
      <c r="E102" s="192"/>
      <c r="F102" s="193"/>
      <c r="G102" s="194"/>
      <c r="H102" s="195">
        <f t="shared" ref="H102:H136" si="15">1+$K$10</f>
        <v>1</v>
      </c>
      <c r="I102" s="195">
        <f t="shared" si="14"/>
        <v>1</v>
      </c>
      <c r="J102" s="196"/>
      <c r="K102" s="55">
        <f t="shared" ref="K102:K133" si="16">G102*H102*I102</f>
        <v>0</v>
      </c>
      <c r="L102" s="196"/>
      <c r="M102" s="69">
        <f t="shared" ref="M102:M133" si="17">G102*H102*I102</f>
        <v>0</v>
      </c>
      <c r="N102" s="193"/>
      <c r="O102" s="56" t="s">
        <v>46</v>
      </c>
      <c r="P102" s="199"/>
      <c r="Q102" s="56" t="s">
        <v>46</v>
      </c>
      <c r="R102" s="9"/>
      <c r="S102" s="73">
        <f t="shared" ref="S102:S133" si="18">K102-M102</f>
        <v>0</v>
      </c>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row>
    <row r="103" spans="1:67" s="84" customFormat="1" ht="18.95" hidden="1" customHeight="1" thickBot="1">
      <c r="A103" s="181"/>
      <c r="B103" s="181"/>
      <c r="C103" s="182"/>
      <c r="D103" s="183"/>
      <c r="E103" s="184"/>
      <c r="F103" s="185"/>
      <c r="G103" s="186"/>
      <c r="H103" s="187">
        <f t="shared" si="15"/>
        <v>1</v>
      </c>
      <c r="I103" s="187">
        <f t="shared" si="14"/>
        <v>1</v>
      </c>
      <c r="J103" s="185"/>
      <c r="K103" s="188">
        <f t="shared" si="16"/>
        <v>0</v>
      </c>
      <c r="L103" s="185"/>
      <c r="M103" s="69">
        <f t="shared" si="17"/>
        <v>0</v>
      </c>
      <c r="N103" s="185"/>
      <c r="O103" s="69" t="s">
        <v>46</v>
      </c>
      <c r="P103" s="185"/>
      <c r="Q103" s="69" t="s">
        <v>46</v>
      </c>
      <c r="R103" s="82"/>
      <c r="S103" s="83">
        <f t="shared" si="18"/>
        <v>0</v>
      </c>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row>
    <row r="104" spans="1:67" s="10" customFormat="1" ht="18.95" hidden="1" customHeight="1" thickBot="1">
      <c r="A104" s="189"/>
      <c r="B104" s="189"/>
      <c r="C104" s="190"/>
      <c r="D104" s="191"/>
      <c r="E104" s="192"/>
      <c r="F104" s="193"/>
      <c r="G104" s="194"/>
      <c r="H104" s="195">
        <f t="shared" si="15"/>
        <v>1</v>
      </c>
      <c r="I104" s="195">
        <f t="shared" si="14"/>
        <v>1</v>
      </c>
      <c r="J104" s="196"/>
      <c r="K104" s="55">
        <f t="shared" si="16"/>
        <v>0</v>
      </c>
      <c r="L104" s="196"/>
      <c r="M104" s="69">
        <f t="shared" si="17"/>
        <v>0</v>
      </c>
      <c r="N104" s="193"/>
      <c r="O104" s="56" t="s">
        <v>46</v>
      </c>
      <c r="P104" s="199"/>
      <c r="Q104" s="56" t="s">
        <v>46</v>
      </c>
      <c r="R104" s="9"/>
      <c r="S104" s="73">
        <f t="shared" si="18"/>
        <v>0</v>
      </c>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row>
    <row r="105" spans="1:67" s="84" customFormat="1" ht="18.95" hidden="1" customHeight="1" thickBot="1">
      <c r="A105" s="181"/>
      <c r="B105" s="181"/>
      <c r="C105" s="182"/>
      <c r="D105" s="183"/>
      <c r="E105" s="184"/>
      <c r="F105" s="185"/>
      <c r="G105" s="186"/>
      <c r="H105" s="187">
        <f t="shared" si="15"/>
        <v>1</v>
      </c>
      <c r="I105" s="187">
        <f t="shared" si="14"/>
        <v>1</v>
      </c>
      <c r="J105" s="185"/>
      <c r="K105" s="188">
        <f t="shared" si="16"/>
        <v>0</v>
      </c>
      <c r="L105" s="185"/>
      <c r="M105" s="69">
        <f t="shared" si="17"/>
        <v>0</v>
      </c>
      <c r="N105" s="185"/>
      <c r="O105" s="69" t="s">
        <v>46</v>
      </c>
      <c r="P105" s="185"/>
      <c r="Q105" s="69" t="s">
        <v>46</v>
      </c>
      <c r="R105" s="82"/>
      <c r="S105" s="83">
        <f t="shared" si="18"/>
        <v>0</v>
      </c>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c r="BL105" s="82"/>
      <c r="BM105" s="82"/>
      <c r="BN105" s="82"/>
      <c r="BO105" s="82"/>
    </row>
    <row r="106" spans="1:67" s="10" customFormat="1" ht="18.95" hidden="1" customHeight="1" thickBot="1">
      <c r="A106" s="189"/>
      <c r="B106" s="189"/>
      <c r="C106" s="190"/>
      <c r="D106" s="191"/>
      <c r="E106" s="192"/>
      <c r="F106" s="193"/>
      <c r="G106" s="194"/>
      <c r="H106" s="195">
        <f t="shared" si="15"/>
        <v>1</v>
      </c>
      <c r="I106" s="195">
        <f t="shared" si="14"/>
        <v>1</v>
      </c>
      <c r="J106" s="196"/>
      <c r="K106" s="55">
        <f t="shared" si="16"/>
        <v>0</v>
      </c>
      <c r="L106" s="196"/>
      <c r="M106" s="69">
        <f t="shared" si="17"/>
        <v>0</v>
      </c>
      <c r="N106" s="193"/>
      <c r="O106" s="56" t="s">
        <v>46</v>
      </c>
      <c r="P106" s="199"/>
      <c r="Q106" s="56" t="s">
        <v>46</v>
      </c>
      <c r="R106" s="9"/>
      <c r="S106" s="73">
        <f t="shared" si="18"/>
        <v>0</v>
      </c>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row>
    <row r="107" spans="1:67" s="84" customFormat="1" ht="18.95" customHeight="1" thickBot="1">
      <c r="A107" s="181"/>
      <c r="B107" s="181"/>
      <c r="C107" s="182"/>
      <c r="D107" s="183"/>
      <c r="E107" s="184"/>
      <c r="F107" s="185"/>
      <c r="G107" s="186"/>
      <c r="H107" s="187">
        <f t="shared" si="15"/>
        <v>1</v>
      </c>
      <c r="I107" s="187">
        <f t="shared" si="14"/>
        <v>1</v>
      </c>
      <c r="J107" s="185"/>
      <c r="K107" s="188">
        <f t="shared" si="16"/>
        <v>0</v>
      </c>
      <c r="L107" s="185"/>
      <c r="M107" s="69">
        <f t="shared" si="17"/>
        <v>0</v>
      </c>
      <c r="N107" s="185"/>
      <c r="O107" s="69" t="s">
        <v>46</v>
      </c>
      <c r="P107" s="185"/>
      <c r="Q107" s="69" t="s">
        <v>46</v>
      </c>
      <c r="R107" s="82"/>
      <c r="S107" s="83">
        <f t="shared" si="18"/>
        <v>0</v>
      </c>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c r="BL107" s="82"/>
      <c r="BM107" s="82"/>
      <c r="BN107" s="82"/>
      <c r="BO107" s="82"/>
    </row>
    <row r="108" spans="1:67" s="10" customFormat="1" ht="18.95" customHeight="1" thickBot="1">
      <c r="A108" s="189"/>
      <c r="B108" s="189"/>
      <c r="C108" s="190"/>
      <c r="D108" s="191"/>
      <c r="E108" s="192"/>
      <c r="F108" s="193"/>
      <c r="G108" s="194"/>
      <c r="H108" s="195">
        <f t="shared" si="15"/>
        <v>1</v>
      </c>
      <c r="I108" s="195">
        <f t="shared" si="14"/>
        <v>1</v>
      </c>
      <c r="J108" s="196"/>
      <c r="K108" s="55">
        <f t="shared" si="16"/>
        <v>0</v>
      </c>
      <c r="L108" s="196"/>
      <c r="M108" s="69">
        <f t="shared" si="17"/>
        <v>0</v>
      </c>
      <c r="N108" s="193"/>
      <c r="O108" s="56" t="s">
        <v>46</v>
      </c>
      <c r="P108" s="199"/>
      <c r="Q108" s="56" t="s">
        <v>46</v>
      </c>
      <c r="R108" s="9"/>
      <c r="S108" s="73">
        <f t="shared" si="18"/>
        <v>0</v>
      </c>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row>
    <row r="109" spans="1:67" s="84" customFormat="1" ht="18.95" customHeight="1" thickBot="1">
      <c r="A109" s="181"/>
      <c r="B109" s="181"/>
      <c r="C109" s="182"/>
      <c r="D109" s="183"/>
      <c r="E109" s="184"/>
      <c r="F109" s="185"/>
      <c r="G109" s="186"/>
      <c r="H109" s="187">
        <f t="shared" si="15"/>
        <v>1</v>
      </c>
      <c r="I109" s="187">
        <f t="shared" si="14"/>
        <v>1</v>
      </c>
      <c r="J109" s="185"/>
      <c r="K109" s="188">
        <f t="shared" si="16"/>
        <v>0</v>
      </c>
      <c r="L109" s="185"/>
      <c r="M109" s="69">
        <f t="shared" si="17"/>
        <v>0</v>
      </c>
      <c r="N109" s="185"/>
      <c r="O109" s="69" t="s">
        <v>46</v>
      </c>
      <c r="P109" s="185"/>
      <c r="Q109" s="69" t="s">
        <v>46</v>
      </c>
      <c r="R109" s="82"/>
      <c r="S109" s="83">
        <f t="shared" si="18"/>
        <v>0</v>
      </c>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c r="BL109" s="82"/>
      <c r="BM109" s="82"/>
      <c r="BN109" s="82"/>
      <c r="BO109" s="82"/>
    </row>
    <row r="110" spans="1:67" s="10" customFormat="1" ht="18.95" customHeight="1" thickBot="1">
      <c r="A110" s="189"/>
      <c r="B110" s="189"/>
      <c r="C110" s="190"/>
      <c r="D110" s="191"/>
      <c r="E110" s="192"/>
      <c r="F110" s="193"/>
      <c r="G110" s="194"/>
      <c r="H110" s="195">
        <f t="shared" si="15"/>
        <v>1</v>
      </c>
      <c r="I110" s="195">
        <f t="shared" si="14"/>
        <v>1</v>
      </c>
      <c r="J110" s="196"/>
      <c r="K110" s="55">
        <f t="shared" si="16"/>
        <v>0</v>
      </c>
      <c r="L110" s="196"/>
      <c r="M110" s="69">
        <f t="shared" si="17"/>
        <v>0</v>
      </c>
      <c r="N110" s="193"/>
      <c r="O110" s="56" t="s">
        <v>46</v>
      </c>
      <c r="P110" s="199"/>
      <c r="Q110" s="56" t="s">
        <v>46</v>
      </c>
      <c r="R110" s="9"/>
      <c r="S110" s="73">
        <f t="shared" si="18"/>
        <v>0</v>
      </c>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row>
    <row r="111" spans="1:67" s="84" customFormat="1" ht="18.95" customHeight="1" thickBot="1">
      <c r="A111" s="181"/>
      <c r="B111" s="181"/>
      <c r="C111" s="182"/>
      <c r="D111" s="183"/>
      <c r="E111" s="184"/>
      <c r="F111" s="185"/>
      <c r="G111" s="186"/>
      <c r="H111" s="187">
        <f t="shared" si="15"/>
        <v>1</v>
      </c>
      <c r="I111" s="187">
        <f t="shared" si="14"/>
        <v>1</v>
      </c>
      <c r="J111" s="185"/>
      <c r="K111" s="188">
        <f t="shared" si="16"/>
        <v>0</v>
      </c>
      <c r="L111" s="185"/>
      <c r="M111" s="69">
        <f t="shared" si="17"/>
        <v>0</v>
      </c>
      <c r="N111" s="185"/>
      <c r="O111" s="69" t="s">
        <v>46</v>
      </c>
      <c r="P111" s="185"/>
      <c r="Q111" s="69" t="s">
        <v>46</v>
      </c>
      <c r="R111" s="82"/>
      <c r="S111" s="83">
        <f t="shared" si="18"/>
        <v>0</v>
      </c>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c r="BL111" s="82"/>
      <c r="BM111" s="82"/>
      <c r="BN111" s="82"/>
      <c r="BO111" s="82"/>
    </row>
    <row r="112" spans="1:67" s="10" customFormat="1" ht="18.95" customHeight="1" thickBot="1">
      <c r="A112" s="189"/>
      <c r="B112" s="189"/>
      <c r="C112" s="190"/>
      <c r="D112" s="191"/>
      <c r="E112" s="192"/>
      <c r="F112" s="193"/>
      <c r="G112" s="194"/>
      <c r="H112" s="195">
        <f t="shared" si="15"/>
        <v>1</v>
      </c>
      <c r="I112" s="195">
        <f t="shared" si="14"/>
        <v>1</v>
      </c>
      <c r="J112" s="196"/>
      <c r="K112" s="55">
        <f t="shared" si="16"/>
        <v>0</v>
      </c>
      <c r="L112" s="196"/>
      <c r="M112" s="69">
        <f t="shared" si="17"/>
        <v>0</v>
      </c>
      <c r="N112" s="193"/>
      <c r="O112" s="56" t="s">
        <v>46</v>
      </c>
      <c r="P112" s="199"/>
      <c r="Q112" s="56" t="s">
        <v>46</v>
      </c>
      <c r="R112" s="9"/>
      <c r="S112" s="73">
        <f t="shared" si="18"/>
        <v>0</v>
      </c>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row>
    <row r="113" spans="1:67" s="84" customFormat="1" ht="18.95" hidden="1" customHeight="1" thickBot="1">
      <c r="A113" s="181"/>
      <c r="B113" s="181"/>
      <c r="C113" s="182"/>
      <c r="D113" s="183"/>
      <c r="E113" s="184"/>
      <c r="F113" s="185"/>
      <c r="G113" s="186"/>
      <c r="H113" s="187">
        <f t="shared" si="15"/>
        <v>1</v>
      </c>
      <c r="I113" s="187">
        <f t="shared" si="14"/>
        <v>1</v>
      </c>
      <c r="J113" s="185"/>
      <c r="K113" s="188">
        <f t="shared" si="16"/>
        <v>0</v>
      </c>
      <c r="L113" s="185"/>
      <c r="M113" s="69">
        <f t="shared" si="17"/>
        <v>0</v>
      </c>
      <c r="N113" s="185"/>
      <c r="O113" s="69" t="s">
        <v>46</v>
      </c>
      <c r="P113" s="185"/>
      <c r="Q113" s="69" t="s">
        <v>46</v>
      </c>
      <c r="R113" s="82"/>
      <c r="S113" s="83">
        <f t="shared" si="18"/>
        <v>0</v>
      </c>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c r="BL113" s="82"/>
      <c r="BM113" s="82"/>
      <c r="BN113" s="82"/>
      <c r="BO113" s="82"/>
    </row>
    <row r="114" spans="1:67" s="10" customFormat="1" ht="18.75" hidden="1" customHeight="1" thickBot="1">
      <c r="A114" s="189"/>
      <c r="B114" s="189"/>
      <c r="C114" s="190"/>
      <c r="D114" s="191"/>
      <c r="E114" s="192"/>
      <c r="F114" s="193"/>
      <c r="G114" s="194"/>
      <c r="H114" s="195">
        <f t="shared" si="15"/>
        <v>1</v>
      </c>
      <c r="I114" s="195">
        <f t="shared" si="14"/>
        <v>1</v>
      </c>
      <c r="J114" s="196"/>
      <c r="K114" s="55">
        <f t="shared" si="16"/>
        <v>0</v>
      </c>
      <c r="L114" s="196"/>
      <c r="M114" s="69">
        <f t="shared" si="17"/>
        <v>0</v>
      </c>
      <c r="N114" s="193"/>
      <c r="O114" s="56" t="s">
        <v>46</v>
      </c>
      <c r="P114" s="199"/>
      <c r="Q114" s="56" t="s">
        <v>46</v>
      </c>
      <c r="R114" s="9"/>
      <c r="S114" s="73">
        <f t="shared" si="18"/>
        <v>0</v>
      </c>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row>
    <row r="115" spans="1:67" s="84" customFormat="1" ht="18.95" hidden="1" customHeight="1" thickBot="1">
      <c r="A115" s="181"/>
      <c r="B115" s="181"/>
      <c r="C115" s="182"/>
      <c r="D115" s="183"/>
      <c r="E115" s="184"/>
      <c r="F115" s="185"/>
      <c r="G115" s="186"/>
      <c r="H115" s="187">
        <f t="shared" si="15"/>
        <v>1</v>
      </c>
      <c r="I115" s="187">
        <f t="shared" si="14"/>
        <v>1</v>
      </c>
      <c r="J115" s="185"/>
      <c r="K115" s="188">
        <f t="shared" si="16"/>
        <v>0</v>
      </c>
      <c r="L115" s="185"/>
      <c r="M115" s="69">
        <f t="shared" si="17"/>
        <v>0</v>
      </c>
      <c r="N115" s="185"/>
      <c r="O115" s="69" t="s">
        <v>46</v>
      </c>
      <c r="P115" s="185"/>
      <c r="Q115" s="69" t="s">
        <v>46</v>
      </c>
      <c r="R115" s="82"/>
      <c r="S115" s="83">
        <f t="shared" si="18"/>
        <v>0</v>
      </c>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c r="BL115" s="82"/>
      <c r="BM115" s="82"/>
      <c r="BN115" s="82"/>
      <c r="BO115" s="82"/>
    </row>
    <row r="116" spans="1:67" s="10" customFormat="1" ht="18.95" hidden="1" customHeight="1" thickBot="1">
      <c r="A116" s="189"/>
      <c r="B116" s="189"/>
      <c r="C116" s="190"/>
      <c r="D116" s="191"/>
      <c r="E116" s="192"/>
      <c r="F116" s="193"/>
      <c r="G116" s="194"/>
      <c r="H116" s="195">
        <f t="shared" si="15"/>
        <v>1</v>
      </c>
      <c r="I116" s="195">
        <f t="shared" si="14"/>
        <v>1</v>
      </c>
      <c r="J116" s="196"/>
      <c r="K116" s="55">
        <f t="shared" si="16"/>
        <v>0</v>
      </c>
      <c r="L116" s="196"/>
      <c r="M116" s="69">
        <f t="shared" si="17"/>
        <v>0</v>
      </c>
      <c r="N116" s="193"/>
      <c r="O116" s="56" t="s">
        <v>46</v>
      </c>
      <c r="P116" s="199"/>
      <c r="Q116" s="56" t="s">
        <v>46</v>
      </c>
      <c r="R116" s="9"/>
      <c r="S116" s="73">
        <f t="shared" si="18"/>
        <v>0</v>
      </c>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row>
    <row r="117" spans="1:67" s="84" customFormat="1" ht="18.95" hidden="1" customHeight="1" thickBot="1">
      <c r="A117" s="181"/>
      <c r="B117" s="181"/>
      <c r="C117" s="182"/>
      <c r="D117" s="183"/>
      <c r="E117" s="184"/>
      <c r="F117" s="185"/>
      <c r="G117" s="186"/>
      <c r="H117" s="187">
        <f t="shared" si="15"/>
        <v>1</v>
      </c>
      <c r="I117" s="187">
        <f t="shared" si="14"/>
        <v>1</v>
      </c>
      <c r="J117" s="185"/>
      <c r="K117" s="188">
        <f t="shared" si="16"/>
        <v>0</v>
      </c>
      <c r="L117" s="185"/>
      <c r="M117" s="69">
        <f t="shared" si="17"/>
        <v>0</v>
      </c>
      <c r="N117" s="185"/>
      <c r="O117" s="69" t="s">
        <v>46</v>
      </c>
      <c r="P117" s="185"/>
      <c r="Q117" s="69" t="s">
        <v>46</v>
      </c>
      <c r="R117" s="82"/>
      <c r="S117" s="83">
        <f t="shared" si="18"/>
        <v>0</v>
      </c>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c r="BL117" s="82"/>
      <c r="BM117" s="82"/>
      <c r="BN117" s="82"/>
      <c r="BO117" s="82"/>
    </row>
    <row r="118" spans="1:67" s="10" customFormat="1" ht="18.95" hidden="1" customHeight="1" thickBot="1">
      <c r="A118" s="189"/>
      <c r="B118" s="189"/>
      <c r="C118" s="190"/>
      <c r="D118" s="191"/>
      <c r="E118" s="192"/>
      <c r="F118" s="193"/>
      <c r="G118" s="194"/>
      <c r="H118" s="195">
        <f t="shared" si="15"/>
        <v>1</v>
      </c>
      <c r="I118" s="195">
        <f t="shared" si="14"/>
        <v>1</v>
      </c>
      <c r="J118" s="196"/>
      <c r="K118" s="55">
        <f t="shared" si="16"/>
        <v>0</v>
      </c>
      <c r="L118" s="196"/>
      <c r="M118" s="69">
        <f t="shared" si="17"/>
        <v>0</v>
      </c>
      <c r="N118" s="193"/>
      <c r="O118" s="56" t="s">
        <v>46</v>
      </c>
      <c r="P118" s="199"/>
      <c r="Q118" s="56" t="s">
        <v>46</v>
      </c>
      <c r="R118" s="9"/>
      <c r="S118" s="73">
        <f t="shared" si="18"/>
        <v>0</v>
      </c>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row>
    <row r="119" spans="1:67" s="84" customFormat="1" ht="18.95" hidden="1" customHeight="1" thickBot="1">
      <c r="A119" s="181"/>
      <c r="B119" s="181"/>
      <c r="C119" s="182"/>
      <c r="D119" s="183"/>
      <c r="E119" s="184"/>
      <c r="F119" s="185"/>
      <c r="G119" s="186"/>
      <c r="H119" s="187">
        <f t="shared" si="15"/>
        <v>1</v>
      </c>
      <c r="I119" s="187">
        <f t="shared" si="14"/>
        <v>1</v>
      </c>
      <c r="J119" s="185"/>
      <c r="K119" s="188">
        <f t="shared" si="16"/>
        <v>0</v>
      </c>
      <c r="L119" s="185"/>
      <c r="M119" s="69">
        <f t="shared" si="17"/>
        <v>0</v>
      </c>
      <c r="N119" s="185"/>
      <c r="O119" s="69" t="s">
        <v>46</v>
      </c>
      <c r="P119" s="185"/>
      <c r="Q119" s="69" t="s">
        <v>46</v>
      </c>
      <c r="R119" s="82"/>
      <c r="S119" s="83">
        <f t="shared" si="18"/>
        <v>0</v>
      </c>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c r="BL119" s="82"/>
      <c r="BM119" s="82"/>
      <c r="BN119" s="82"/>
      <c r="BO119" s="82"/>
    </row>
    <row r="120" spans="1:67" s="10" customFormat="1" ht="18.95" hidden="1" customHeight="1" thickBot="1">
      <c r="A120" s="189"/>
      <c r="B120" s="189"/>
      <c r="C120" s="190"/>
      <c r="D120" s="191"/>
      <c r="E120" s="192"/>
      <c r="F120" s="193"/>
      <c r="G120" s="194"/>
      <c r="H120" s="195">
        <f t="shared" si="15"/>
        <v>1</v>
      </c>
      <c r="I120" s="195">
        <f t="shared" si="14"/>
        <v>1</v>
      </c>
      <c r="J120" s="196"/>
      <c r="K120" s="55">
        <f t="shared" si="16"/>
        <v>0</v>
      </c>
      <c r="L120" s="196"/>
      <c r="M120" s="69">
        <f t="shared" si="17"/>
        <v>0</v>
      </c>
      <c r="N120" s="193"/>
      <c r="O120" s="56" t="s">
        <v>46</v>
      </c>
      <c r="P120" s="199"/>
      <c r="Q120" s="56" t="s">
        <v>46</v>
      </c>
      <c r="R120" s="9"/>
      <c r="S120" s="73">
        <f t="shared" si="18"/>
        <v>0</v>
      </c>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row>
    <row r="121" spans="1:67" s="84" customFormat="1" ht="18.95" hidden="1" customHeight="1" thickBot="1">
      <c r="A121" s="181"/>
      <c r="B121" s="181"/>
      <c r="C121" s="182"/>
      <c r="D121" s="183"/>
      <c r="E121" s="184"/>
      <c r="F121" s="185"/>
      <c r="G121" s="186"/>
      <c r="H121" s="187">
        <f t="shared" si="15"/>
        <v>1</v>
      </c>
      <c r="I121" s="187">
        <f t="shared" si="14"/>
        <v>1</v>
      </c>
      <c r="J121" s="185"/>
      <c r="K121" s="188">
        <f t="shared" si="16"/>
        <v>0</v>
      </c>
      <c r="L121" s="185"/>
      <c r="M121" s="69">
        <f t="shared" si="17"/>
        <v>0</v>
      </c>
      <c r="N121" s="185"/>
      <c r="O121" s="69" t="s">
        <v>46</v>
      </c>
      <c r="P121" s="185"/>
      <c r="Q121" s="69" t="s">
        <v>46</v>
      </c>
      <c r="R121" s="82"/>
      <c r="S121" s="83">
        <f t="shared" si="18"/>
        <v>0</v>
      </c>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c r="BL121" s="82"/>
      <c r="BM121" s="82"/>
      <c r="BN121" s="82"/>
      <c r="BO121" s="82"/>
    </row>
    <row r="122" spans="1:67" s="10" customFormat="1" ht="18.95" hidden="1" customHeight="1" thickBot="1">
      <c r="A122" s="189"/>
      <c r="B122" s="189"/>
      <c r="C122" s="190"/>
      <c r="D122" s="191"/>
      <c r="E122" s="192"/>
      <c r="F122" s="193"/>
      <c r="G122" s="194"/>
      <c r="H122" s="195">
        <f t="shared" si="15"/>
        <v>1</v>
      </c>
      <c r="I122" s="195">
        <f t="shared" si="14"/>
        <v>1</v>
      </c>
      <c r="J122" s="196"/>
      <c r="K122" s="55">
        <f t="shared" si="16"/>
        <v>0</v>
      </c>
      <c r="L122" s="196"/>
      <c r="M122" s="69">
        <f t="shared" si="17"/>
        <v>0</v>
      </c>
      <c r="N122" s="193"/>
      <c r="O122" s="56" t="s">
        <v>46</v>
      </c>
      <c r="P122" s="199"/>
      <c r="Q122" s="56" t="s">
        <v>46</v>
      </c>
      <c r="R122" s="9"/>
      <c r="S122" s="73">
        <f t="shared" si="18"/>
        <v>0</v>
      </c>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row>
    <row r="123" spans="1:67" s="84" customFormat="1" ht="18.75" hidden="1" customHeight="1" thickBot="1">
      <c r="A123" s="181"/>
      <c r="B123" s="181"/>
      <c r="C123" s="182"/>
      <c r="D123" s="183"/>
      <c r="E123" s="184"/>
      <c r="F123" s="185"/>
      <c r="G123" s="186"/>
      <c r="H123" s="187">
        <f t="shared" si="15"/>
        <v>1</v>
      </c>
      <c r="I123" s="187">
        <f t="shared" si="14"/>
        <v>1</v>
      </c>
      <c r="J123" s="185"/>
      <c r="K123" s="188">
        <f t="shared" si="16"/>
        <v>0</v>
      </c>
      <c r="L123" s="185"/>
      <c r="M123" s="69">
        <f t="shared" si="17"/>
        <v>0</v>
      </c>
      <c r="N123" s="185"/>
      <c r="O123" s="69" t="s">
        <v>46</v>
      </c>
      <c r="P123" s="185"/>
      <c r="Q123" s="69" t="s">
        <v>46</v>
      </c>
      <c r="R123" s="82"/>
      <c r="S123" s="83">
        <f t="shared" si="18"/>
        <v>0</v>
      </c>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c r="BL123" s="82"/>
      <c r="BM123" s="82"/>
      <c r="BN123" s="82"/>
      <c r="BO123" s="82"/>
    </row>
    <row r="124" spans="1:67" s="10" customFormat="1" ht="18.95" hidden="1" customHeight="1" thickBot="1">
      <c r="A124" s="189"/>
      <c r="B124" s="189"/>
      <c r="C124" s="190"/>
      <c r="D124" s="191"/>
      <c r="E124" s="192"/>
      <c r="F124" s="193"/>
      <c r="G124" s="194"/>
      <c r="H124" s="195">
        <f t="shared" si="15"/>
        <v>1</v>
      </c>
      <c r="I124" s="195">
        <f t="shared" si="14"/>
        <v>1</v>
      </c>
      <c r="J124" s="196"/>
      <c r="K124" s="55">
        <f t="shared" si="16"/>
        <v>0</v>
      </c>
      <c r="L124" s="196"/>
      <c r="M124" s="69">
        <f t="shared" si="17"/>
        <v>0</v>
      </c>
      <c r="N124" s="193"/>
      <c r="O124" s="56" t="s">
        <v>46</v>
      </c>
      <c r="P124" s="199"/>
      <c r="Q124" s="56" t="s">
        <v>46</v>
      </c>
      <c r="R124" s="9"/>
      <c r="S124" s="73">
        <f t="shared" si="18"/>
        <v>0</v>
      </c>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row>
    <row r="125" spans="1:67" s="84" customFormat="1" ht="18.95" hidden="1" customHeight="1" thickBot="1">
      <c r="A125" s="181"/>
      <c r="B125" s="181"/>
      <c r="C125" s="182"/>
      <c r="D125" s="183"/>
      <c r="E125" s="184"/>
      <c r="F125" s="185"/>
      <c r="G125" s="186"/>
      <c r="H125" s="187">
        <f t="shared" si="15"/>
        <v>1</v>
      </c>
      <c r="I125" s="187">
        <f t="shared" si="14"/>
        <v>1</v>
      </c>
      <c r="J125" s="185"/>
      <c r="K125" s="188">
        <f t="shared" si="16"/>
        <v>0</v>
      </c>
      <c r="L125" s="185"/>
      <c r="M125" s="69">
        <f t="shared" si="17"/>
        <v>0</v>
      </c>
      <c r="N125" s="185"/>
      <c r="O125" s="69" t="s">
        <v>46</v>
      </c>
      <c r="P125" s="185"/>
      <c r="Q125" s="69" t="s">
        <v>46</v>
      </c>
      <c r="R125" s="82"/>
      <c r="S125" s="83">
        <f t="shared" si="18"/>
        <v>0</v>
      </c>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c r="BL125" s="82"/>
      <c r="BM125" s="82"/>
      <c r="BN125" s="82"/>
      <c r="BO125" s="82"/>
    </row>
    <row r="126" spans="1:67" s="10" customFormat="1" ht="18.95" hidden="1" customHeight="1" thickBot="1">
      <c r="A126" s="189"/>
      <c r="B126" s="189"/>
      <c r="C126" s="190"/>
      <c r="D126" s="191"/>
      <c r="E126" s="192"/>
      <c r="F126" s="193"/>
      <c r="G126" s="194"/>
      <c r="H126" s="195">
        <f t="shared" si="15"/>
        <v>1</v>
      </c>
      <c r="I126" s="195">
        <f t="shared" si="14"/>
        <v>1</v>
      </c>
      <c r="J126" s="196"/>
      <c r="K126" s="55">
        <f t="shared" si="16"/>
        <v>0</v>
      </c>
      <c r="L126" s="196"/>
      <c r="M126" s="69">
        <f t="shared" si="17"/>
        <v>0</v>
      </c>
      <c r="N126" s="193"/>
      <c r="O126" s="56" t="s">
        <v>46</v>
      </c>
      <c r="P126" s="199"/>
      <c r="Q126" s="56" t="s">
        <v>46</v>
      </c>
      <c r="R126" s="9"/>
      <c r="S126" s="73">
        <f t="shared" si="18"/>
        <v>0</v>
      </c>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row>
    <row r="127" spans="1:67" s="84" customFormat="1" ht="18.95" hidden="1" customHeight="1" thickBot="1">
      <c r="A127" s="181"/>
      <c r="B127" s="181"/>
      <c r="C127" s="182"/>
      <c r="D127" s="183"/>
      <c r="E127" s="184"/>
      <c r="F127" s="185"/>
      <c r="G127" s="186"/>
      <c r="H127" s="187">
        <f t="shared" si="15"/>
        <v>1</v>
      </c>
      <c r="I127" s="187">
        <f t="shared" si="14"/>
        <v>1</v>
      </c>
      <c r="J127" s="185"/>
      <c r="K127" s="188">
        <f t="shared" si="16"/>
        <v>0</v>
      </c>
      <c r="L127" s="185"/>
      <c r="M127" s="69">
        <f t="shared" si="17"/>
        <v>0</v>
      </c>
      <c r="N127" s="185"/>
      <c r="O127" s="69" t="s">
        <v>46</v>
      </c>
      <c r="P127" s="185"/>
      <c r="Q127" s="69" t="s">
        <v>46</v>
      </c>
      <c r="R127" s="82"/>
      <c r="S127" s="83">
        <f t="shared" si="18"/>
        <v>0</v>
      </c>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c r="BL127" s="82"/>
      <c r="BM127" s="82"/>
      <c r="BN127" s="82"/>
      <c r="BO127" s="82"/>
    </row>
    <row r="128" spans="1:67" s="10" customFormat="1" ht="18.95" hidden="1" customHeight="1" thickBot="1">
      <c r="A128" s="189"/>
      <c r="B128" s="189"/>
      <c r="C128" s="190"/>
      <c r="D128" s="191"/>
      <c r="E128" s="192"/>
      <c r="F128" s="193"/>
      <c r="G128" s="194"/>
      <c r="H128" s="195">
        <f t="shared" si="15"/>
        <v>1</v>
      </c>
      <c r="I128" s="195">
        <f t="shared" si="14"/>
        <v>1</v>
      </c>
      <c r="J128" s="196"/>
      <c r="K128" s="55">
        <f t="shared" si="16"/>
        <v>0</v>
      </c>
      <c r="L128" s="196"/>
      <c r="M128" s="69">
        <f t="shared" si="17"/>
        <v>0</v>
      </c>
      <c r="N128" s="193"/>
      <c r="O128" s="56" t="s">
        <v>46</v>
      </c>
      <c r="P128" s="199"/>
      <c r="Q128" s="56" t="s">
        <v>46</v>
      </c>
      <c r="R128" s="9"/>
      <c r="S128" s="73">
        <f t="shared" si="18"/>
        <v>0</v>
      </c>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row>
    <row r="129" spans="1:67" s="84" customFormat="1" ht="18.75" hidden="1" customHeight="1" thickBot="1">
      <c r="A129" s="181"/>
      <c r="B129" s="181"/>
      <c r="C129" s="182"/>
      <c r="D129" s="183"/>
      <c r="E129" s="184"/>
      <c r="F129" s="185"/>
      <c r="G129" s="186"/>
      <c r="H129" s="187">
        <f t="shared" si="15"/>
        <v>1</v>
      </c>
      <c r="I129" s="187">
        <f t="shared" si="14"/>
        <v>1</v>
      </c>
      <c r="J129" s="185"/>
      <c r="K129" s="188">
        <f t="shared" si="16"/>
        <v>0</v>
      </c>
      <c r="L129" s="185"/>
      <c r="M129" s="69">
        <f t="shared" si="17"/>
        <v>0</v>
      </c>
      <c r="N129" s="185"/>
      <c r="O129" s="69" t="s">
        <v>46</v>
      </c>
      <c r="P129" s="185"/>
      <c r="Q129" s="69" t="s">
        <v>46</v>
      </c>
      <c r="R129" s="82"/>
      <c r="S129" s="83">
        <f t="shared" si="18"/>
        <v>0</v>
      </c>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c r="BL129" s="82"/>
      <c r="BM129" s="82"/>
      <c r="BN129" s="82"/>
      <c r="BO129" s="82"/>
    </row>
    <row r="130" spans="1:67" s="10" customFormat="1" ht="18.95" hidden="1" customHeight="1" thickBot="1">
      <c r="A130" s="189"/>
      <c r="B130" s="189"/>
      <c r="C130" s="190"/>
      <c r="D130" s="191"/>
      <c r="E130" s="192"/>
      <c r="F130" s="193"/>
      <c r="G130" s="194"/>
      <c r="H130" s="195">
        <f t="shared" si="15"/>
        <v>1</v>
      </c>
      <c r="I130" s="195">
        <f t="shared" si="14"/>
        <v>1</v>
      </c>
      <c r="J130" s="196"/>
      <c r="K130" s="55">
        <f t="shared" si="16"/>
        <v>0</v>
      </c>
      <c r="L130" s="196"/>
      <c r="M130" s="69">
        <f t="shared" si="17"/>
        <v>0</v>
      </c>
      <c r="N130" s="193"/>
      <c r="O130" s="56" t="s">
        <v>46</v>
      </c>
      <c r="P130" s="199"/>
      <c r="Q130" s="56" t="s">
        <v>46</v>
      </c>
      <c r="R130" s="9"/>
      <c r="S130" s="73">
        <f t="shared" si="18"/>
        <v>0</v>
      </c>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row>
    <row r="131" spans="1:67" s="84" customFormat="1" ht="18.95" hidden="1" customHeight="1" thickBot="1">
      <c r="A131" s="181"/>
      <c r="B131" s="181"/>
      <c r="C131" s="182"/>
      <c r="D131" s="183"/>
      <c r="E131" s="184"/>
      <c r="F131" s="185"/>
      <c r="G131" s="186"/>
      <c r="H131" s="187">
        <f t="shared" si="15"/>
        <v>1</v>
      </c>
      <c r="I131" s="187">
        <f t="shared" si="14"/>
        <v>1</v>
      </c>
      <c r="J131" s="185"/>
      <c r="K131" s="188">
        <f t="shared" si="16"/>
        <v>0</v>
      </c>
      <c r="L131" s="185"/>
      <c r="M131" s="69">
        <f t="shared" si="17"/>
        <v>0</v>
      </c>
      <c r="N131" s="185"/>
      <c r="O131" s="69" t="s">
        <v>46</v>
      </c>
      <c r="P131" s="185"/>
      <c r="Q131" s="69" t="s">
        <v>46</v>
      </c>
      <c r="R131" s="82"/>
      <c r="S131" s="83">
        <f t="shared" si="18"/>
        <v>0</v>
      </c>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c r="BL131" s="82"/>
      <c r="BM131" s="82"/>
      <c r="BN131" s="82"/>
      <c r="BO131" s="82"/>
    </row>
    <row r="132" spans="1:67" s="10" customFormat="1" ht="18.95" hidden="1" customHeight="1" thickBot="1">
      <c r="A132" s="189"/>
      <c r="B132" s="189"/>
      <c r="C132" s="190"/>
      <c r="D132" s="191"/>
      <c r="E132" s="192"/>
      <c r="F132" s="193"/>
      <c r="G132" s="194"/>
      <c r="H132" s="195">
        <f t="shared" si="15"/>
        <v>1</v>
      </c>
      <c r="I132" s="195">
        <f t="shared" si="14"/>
        <v>1</v>
      </c>
      <c r="J132" s="196"/>
      <c r="K132" s="55">
        <f t="shared" si="16"/>
        <v>0</v>
      </c>
      <c r="L132" s="196"/>
      <c r="M132" s="69">
        <f t="shared" si="17"/>
        <v>0</v>
      </c>
      <c r="N132" s="193"/>
      <c r="O132" s="56" t="s">
        <v>46</v>
      </c>
      <c r="P132" s="199"/>
      <c r="Q132" s="56" t="s">
        <v>46</v>
      </c>
      <c r="R132" s="9"/>
      <c r="S132" s="73">
        <f t="shared" si="18"/>
        <v>0</v>
      </c>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row>
    <row r="133" spans="1:67" s="84" customFormat="1" ht="18.75" hidden="1" customHeight="1" thickBot="1">
      <c r="A133" s="181"/>
      <c r="B133" s="181"/>
      <c r="C133" s="182"/>
      <c r="D133" s="183"/>
      <c r="E133" s="184"/>
      <c r="F133" s="185"/>
      <c r="G133" s="186"/>
      <c r="H133" s="187">
        <f t="shared" si="15"/>
        <v>1</v>
      </c>
      <c r="I133" s="187">
        <f t="shared" si="14"/>
        <v>1</v>
      </c>
      <c r="J133" s="185"/>
      <c r="K133" s="188">
        <f t="shared" si="16"/>
        <v>0</v>
      </c>
      <c r="L133" s="185"/>
      <c r="M133" s="69">
        <f t="shared" si="17"/>
        <v>0</v>
      </c>
      <c r="N133" s="185"/>
      <c r="O133" s="69" t="s">
        <v>46</v>
      </c>
      <c r="P133" s="185"/>
      <c r="Q133" s="69" t="s">
        <v>46</v>
      </c>
      <c r="R133" s="82"/>
      <c r="S133" s="83">
        <f t="shared" si="18"/>
        <v>0</v>
      </c>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c r="BL133" s="82"/>
      <c r="BM133" s="82"/>
      <c r="BN133" s="82"/>
      <c r="BO133" s="82"/>
    </row>
    <row r="134" spans="1:67" s="10" customFormat="1" ht="18.95" customHeight="1" thickBot="1">
      <c r="A134" s="189"/>
      <c r="B134" s="189"/>
      <c r="C134" s="190"/>
      <c r="D134" s="191"/>
      <c r="E134" s="192"/>
      <c r="F134" s="193"/>
      <c r="G134" s="194"/>
      <c r="H134" s="195">
        <f t="shared" si="15"/>
        <v>1</v>
      </c>
      <c r="I134" s="195">
        <f t="shared" si="14"/>
        <v>1</v>
      </c>
      <c r="J134" s="196"/>
      <c r="K134" s="55">
        <f t="shared" si="12"/>
        <v>0</v>
      </c>
      <c r="L134" s="196"/>
      <c r="M134" s="69">
        <f t="shared" si="10"/>
        <v>0</v>
      </c>
      <c r="N134" s="193"/>
      <c r="O134" s="56" t="s">
        <v>46</v>
      </c>
      <c r="P134" s="199"/>
      <c r="Q134" s="56" t="s">
        <v>46</v>
      </c>
      <c r="R134" s="9"/>
      <c r="S134" s="73">
        <f t="shared" si="11"/>
        <v>0</v>
      </c>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row>
    <row r="135" spans="1:67" s="84" customFormat="1" ht="18.95" customHeight="1" thickBot="1">
      <c r="A135" s="181"/>
      <c r="B135" s="181"/>
      <c r="C135" s="182"/>
      <c r="D135" s="183"/>
      <c r="E135" s="184"/>
      <c r="F135" s="185"/>
      <c r="G135" s="186"/>
      <c r="H135" s="187">
        <f t="shared" si="15"/>
        <v>1</v>
      </c>
      <c r="I135" s="187">
        <f t="shared" si="14"/>
        <v>1</v>
      </c>
      <c r="J135" s="185"/>
      <c r="K135" s="188">
        <f t="shared" si="12"/>
        <v>0</v>
      </c>
      <c r="L135" s="185"/>
      <c r="M135" s="69">
        <f t="shared" si="10"/>
        <v>0</v>
      </c>
      <c r="N135" s="185"/>
      <c r="O135" s="69" t="s">
        <v>46</v>
      </c>
      <c r="P135" s="185"/>
      <c r="Q135" s="69" t="s">
        <v>46</v>
      </c>
      <c r="R135" s="82"/>
      <c r="S135" s="83">
        <f t="shared" si="11"/>
        <v>0</v>
      </c>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c r="BL135" s="82"/>
      <c r="BM135" s="82"/>
      <c r="BN135" s="82"/>
      <c r="BO135" s="82"/>
    </row>
    <row r="136" spans="1:67" s="10" customFormat="1" ht="18.95" customHeight="1" thickBot="1">
      <c r="A136" s="189"/>
      <c r="B136" s="189"/>
      <c r="C136" s="190"/>
      <c r="D136" s="191"/>
      <c r="E136" s="192"/>
      <c r="F136" s="193"/>
      <c r="G136" s="194"/>
      <c r="H136" s="195">
        <f t="shared" si="15"/>
        <v>1</v>
      </c>
      <c r="I136" s="195">
        <f t="shared" si="14"/>
        <v>1</v>
      </c>
      <c r="J136" s="196"/>
      <c r="K136" s="55">
        <f t="shared" si="12"/>
        <v>0</v>
      </c>
      <c r="L136" s="196"/>
      <c r="M136" s="69">
        <f t="shared" si="10"/>
        <v>0</v>
      </c>
      <c r="N136" s="193"/>
      <c r="O136" s="56" t="s">
        <v>46</v>
      </c>
      <c r="P136" s="199"/>
      <c r="Q136" s="56" t="s">
        <v>46</v>
      </c>
      <c r="R136" s="9"/>
      <c r="S136" s="73">
        <f t="shared" si="11"/>
        <v>0</v>
      </c>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row>
    <row r="137" spans="1:67" s="10" customFormat="1" ht="18.75" customHeight="1" thickBot="1">
      <c r="A137" s="296"/>
      <c r="B137" s="297"/>
      <c r="C137" s="297"/>
      <c r="D137" s="297"/>
      <c r="E137" s="297"/>
      <c r="F137" s="298"/>
      <c r="G137" s="298"/>
      <c r="H137" s="298"/>
      <c r="I137" s="298"/>
      <c r="J137" s="298"/>
      <c r="K137" s="298"/>
      <c r="L137" s="298"/>
      <c r="M137" s="298"/>
      <c r="N137" s="298"/>
      <c r="O137" s="298"/>
      <c r="P137" s="298"/>
      <c r="Q137" s="299"/>
      <c r="R137" s="11"/>
      <c r="S137" s="75"/>
      <c r="T137" s="11"/>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row>
    <row r="138" spans="1:67" s="246" customFormat="1" ht="18.95" customHeight="1">
      <c r="A138" s="293" t="s">
        <v>143</v>
      </c>
      <c r="B138" s="278" t="s">
        <v>146</v>
      </c>
      <c r="C138" s="182" t="s">
        <v>10</v>
      </c>
      <c r="D138" s="184"/>
      <c r="E138" s="237" t="s">
        <v>11</v>
      </c>
      <c r="F138" s="238"/>
      <c r="G138" s="239"/>
      <c r="H138" s="240"/>
      <c r="I138" s="241"/>
      <c r="J138" s="240"/>
      <c r="K138" s="239"/>
      <c r="L138" s="240"/>
      <c r="M138" s="239"/>
      <c r="N138" s="241"/>
      <c r="O138" s="242"/>
      <c r="P138" s="241"/>
      <c r="Q138" s="243"/>
      <c r="R138" s="244"/>
      <c r="S138" s="245"/>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c r="AP138" s="244"/>
      <c r="AQ138" s="244"/>
      <c r="AR138" s="244"/>
      <c r="AS138" s="244"/>
      <c r="AT138" s="244"/>
      <c r="AU138" s="244"/>
      <c r="AV138" s="244"/>
      <c r="AW138" s="244"/>
      <c r="AX138" s="244"/>
      <c r="AY138" s="244"/>
      <c r="AZ138" s="244"/>
      <c r="BA138" s="244"/>
      <c r="BB138" s="244"/>
      <c r="BC138" s="244"/>
      <c r="BD138" s="244"/>
      <c r="BE138" s="244"/>
      <c r="BF138" s="244"/>
      <c r="BG138" s="244"/>
      <c r="BH138" s="244"/>
      <c r="BI138" s="244"/>
      <c r="BJ138" s="244"/>
      <c r="BK138" s="244"/>
      <c r="BL138" s="244"/>
      <c r="BM138" s="244"/>
      <c r="BN138" s="244"/>
      <c r="BO138" s="244"/>
    </row>
    <row r="139" spans="1:67" s="250" customFormat="1" ht="18.95" customHeight="1" thickBot="1">
      <c r="A139" s="294"/>
      <c r="B139" s="279"/>
      <c r="C139" s="197"/>
      <c r="D139" s="236"/>
      <c r="E139" s="198"/>
      <c r="F139" s="238"/>
      <c r="G139" s="99"/>
      <c r="H139" s="247"/>
      <c r="I139" s="100"/>
      <c r="J139" s="240"/>
      <c r="K139" s="101"/>
      <c r="L139" s="240"/>
      <c r="M139" s="101"/>
      <c r="N139" s="100"/>
      <c r="O139" s="61"/>
      <c r="P139" s="100"/>
      <c r="Q139" s="62"/>
      <c r="R139" s="248"/>
      <c r="S139" s="249"/>
      <c r="T139" s="248"/>
      <c r="U139" s="248"/>
      <c r="V139" s="248"/>
      <c r="W139" s="248"/>
      <c r="X139" s="248"/>
      <c r="Y139" s="248"/>
      <c r="Z139" s="248"/>
      <c r="AA139" s="248"/>
      <c r="AB139" s="248"/>
      <c r="AC139" s="248"/>
      <c r="AD139" s="248"/>
      <c r="AE139" s="248"/>
      <c r="AF139" s="248"/>
      <c r="AG139" s="248"/>
      <c r="AH139" s="248"/>
      <c r="AI139" s="248"/>
      <c r="AJ139" s="248"/>
      <c r="AK139" s="248"/>
      <c r="AL139" s="248"/>
      <c r="AM139" s="248"/>
      <c r="AN139" s="248"/>
      <c r="AO139" s="248"/>
      <c r="AP139" s="248"/>
      <c r="AQ139" s="248"/>
      <c r="AR139" s="248"/>
      <c r="AS139" s="248"/>
      <c r="AT139" s="248"/>
      <c r="AU139" s="248"/>
      <c r="AV139" s="248"/>
      <c r="AW139" s="248"/>
      <c r="AX139" s="248"/>
      <c r="AY139" s="248"/>
      <c r="AZ139" s="248"/>
      <c r="BA139" s="248"/>
      <c r="BB139" s="248"/>
      <c r="BC139" s="248"/>
      <c r="BD139" s="248"/>
      <c r="BE139" s="248"/>
      <c r="BF139" s="248"/>
      <c r="BG139" s="248"/>
      <c r="BH139" s="248"/>
      <c r="BI139" s="248"/>
      <c r="BJ139" s="248"/>
      <c r="BK139" s="248"/>
      <c r="BL139" s="248"/>
      <c r="BM139" s="248"/>
      <c r="BN139" s="248"/>
      <c r="BO139" s="248"/>
    </row>
    <row r="140" spans="1:67" s="246" customFormat="1" ht="18.95" customHeight="1">
      <c r="A140" s="294"/>
      <c r="B140" s="279"/>
      <c r="C140" s="182"/>
      <c r="D140" s="184"/>
      <c r="E140" s="237"/>
      <c r="F140" s="238"/>
      <c r="G140" s="99"/>
      <c r="H140" s="240"/>
      <c r="I140" s="100"/>
      <c r="J140" s="240"/>
      <c r="K140" s="101"/>
      <c r="L140" s="240"/>
      <c r="M140" s="101"/>
      <c r="N140" s="100"/>
      <c r="O140" s="61"/>
      <c r="P140" s="100"/>
      <c r="Q140" s="62"/>
      <c r="R140" s="244"/>
      <c r="S140" s="245"/>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4"/>
      <c r="AP140" s="244"/>
      <c r="AQ140" s="244"/>
      <c r="AR140" s="244"/>
      <c r="AS140" s="244"/>
      <c r="AT140" s="244"/>
      <c r="AU140" s="244"/>
      <c r="AV140" s="244"/>
      <c r="AW140" s="244"/>
      <c r="AX140" s="244"/>
      <c r="AY140" s="244"/>
      <c r="AZ140" s="244"/>
      <c r="BA140" s="244"/>
      <c r="BB140" s="244"/>
      <c r="BC140" s="244"/>
      <c r="BD140" s="244"/>
      <c r="BE140" s="244"/>
      <c r="BF140" s="244"/>
      <c r="BG140" s="244"/>
      <c r="BH140" s="244"/>
      <c r="BI140" s="244"/>
      <c r="BJ140" s="244"/>
      <c r="BK140" s="244"/>
      <c r="BL140" s="244"/>
      <c r="BM140" s="244"/>
      <c r="BN140" s="244"/>
      <c r="BO140" s="244"/>
    </row>
    <row r="141" spans="1:67" s="250" customFormat="1" ht="18.75" customHeight="1" thickBot="1">
      <c r="A141" s="294"/>
      <c r="B141" s="279"/>
      <c r="C141" s="197"/>
      <c r="D141" s="236"/>
      <c r="E141" s="198"/>
      <c r="F141" s="238"/>
      <c r="G141" s="61"/>
      <c r="H141" s="247"/>
      <c r="I141" s="100"/>
      <c r="J141" s="240"/>
      <c r="K141" s="101"/>
      <c r="L141" s="240"/>
      <c r="M141" s="101"/>
      <c r="N141" s="100"/>
      <c r="O141" s="61"/>
      <c r="P141" s="100"/>
      <c r="Q141" s="62"/>
      <c r="R141" s="248"/>
      <c r="S141" s="249"/>
      <c r="T141" s="248"/>
      <c r="U141" s="248"/>
      <c r="V141" s="248"/>
      <c r="W141" s="248"/>
      <c r="X141" s="248"/>
      <c r="Y141" s="248"/>
      <c r="Z141" s="248"/>
      <c r="AA141" s="248"/>
      <c r="AB141" s="248"/>
      <c r="AC141" s="248"/>
      <c r="AD141" s="248"/>
      <c r="AE141" s="248"/>
      <c r="AF141" s="248"/>
      <c r="AG141" s="248"/>
      <c r="AH141" s="248"/>
      <c r="AI141" s="248"/>
      <c r="AJ141" s="248"/>
      <c r="AK141" s="248"/>
      <c r="AL141" s="248"/>
      <c r="AM141" s="248"/>
      <c r="AN141" s="248"/>
      <c r="AO141" s="248"/>
      <c r="AP141" s="248"/>
      <c r="AQ141" s="248"/>
      <c r="AR141" s="248"/>
      <c r="AS141" s="248"/>
      <c r="AT141" s="248"/>
      <c r="AU141" s="248"/>
      <c r="AV141" s="248"/>
      <c r="AW141" s="248"/>
      <c r="AX141" s="248"/>
      <c r="AY141" s="248"/>
      <c r="AZ141" s="248"/>
      <c r="BA141" s="248"/>
      <c r="BB141" s="248"/>
      <c r="BC141" s="248"/>
      <c r="BD141" s="248"/>
      <c r="BE141" s="248"/>
      <c r="BF141" s="248"/>
      <c r="BG141" s="248"/>
      <c r="BH141" s="248"/>
      <c r="BI141" s="248"/>
      <c r="BJ141" s="248"/>
      <c r="BK141" s="248"/>
      <c r="BL141" s="248"/>
      <c r="BM141" s="248"/>
      <c r="BN141" s="248"/>
      <c r="BO141" s="248"/>
    </row>
    <row r="142" spans="1:67" s="246" customFormat="1" ht="18.95" customHeight="1">
      <c r="A142" s="294"/>
      <c r="B142" s="279"/>
      <c r="C142" s="182"/>
      <c r="D142" s="184"/>
      <c r="E142" s="237"/>
      <c r="F142" s="238"/>
      <c r="G142" s="61"/>
      <c r="H142" s="240"/>
      <c r="I142" s="100"/>
      <c r="J142" s="240"/>
      <c r="K142" s="101"/>
      <c r="L142" s="240"/>
      <c r="M142" s="101"/>
      <c r="N142" s="100"/>
      <c r="O142" s="61"/>
      <c r="P142" s="100"/>
      <c r="Q142" s="62"/>
      <c r="R142" s="244"/>
      <c r="S142" s="245"/>
      <c r="T142" s="244"/>
      <c r="U142" s="244"/>
      <c r="V142" s="244"/>
      <c r="W142" s="244"/>
      <c r="X142" s="244"/>
      <c r="Y142" s="244"/>
      <c r="Z142" s="244"/>
      <c r="AA142" s="244"/>
      <c r="AB142" s="244"/>
      <c r="AC142" s="244"/>
      <c r="AD142" s="244"/>
      <c r="AE142" s="244"/>
      <c r="AF142" s="244"/>
      <c r="AG142" s="244"/>
      <c r="AH142" s="244"/>
      <c r="AI142" s="244"/>
      <c r="AJ142" s="244"/>
      <c r="AK142" s="244"/>
      <c r="AL142" s="244"/>
      <c r="AM142" s="244"/>
      <c r="AN142" s="244"/>
      <c r="AO142" s="244"/>
      <c r="AP142" s="244"/>
      <c r="AQ142" s="244"/>
      <c r="AR142" s="244"/>
      <c r="AS142" s="244"/>
      <c r="AT142" s="244"/>
      <c r="AU142" s="244"/>
      <c r="AV142" s="244"/>
      <c r="AW142" s="244"/>
      <c r="AX142" s="244"/>
      <c r="AY142" s="244"/>
      <c r="AZ142" s="244"/>
      <c r="BA142" s="244"/>
      <c r="BB142" s="244"/>
      <c r="BC142" s="244"/>
      <c r="BD142" s="244"/>
      <c r="BE142" s="244"/>
      <c r="BF142" s="244"/>
      <c r="BG142" s="244"/>
      <c r="BH142" s="244"/>
      <c r="BI142" s="244"/>
      <c r="BJ142" s="244"/>
      <c r="BK142" s="244"/>
      <c r="BL142" s="244"/>
      <c r="BM142" s="244"/>
      <c r="BN142" s="244"/>
      <c r="BO142" s="244"/>
    </row>
    <row r="143" spans="1:67" s="250" customFormat="1" ht="18.75" customHeight="1">
      <c r="A143" s="294"/>
      <c r="B143" s="279"/>
      <c r="C143" s="197"/>
      <c r="D143" s="236"/>
      <c r="E143" s="198"/>
      <c r="F143" s="238"/>
      <c r="G143" s="61"/>
      <c r="H143" s="247"/>
      <c r="I143" s="100"/>
      <c r="J143" s="240"/>
      <c r="K143" s="101"/>
      <c r="L143" s="240"/>
      <c r="M143" s="101"/>
      <c r="N143" s="100"/>
      <c r="O143" s="61"/>
      <c r="P143" s="100"/>
      <c r="Q143" s="62"/>
      <c r="R143" s="248"/>
      <c r="S143" s="249"/>
      <c r="T143" s="248"/>
      <c r="U143" s="248"/>
      <c r="V143" s="248"/>
      <c r="W143" s="248"/>
      <c r="X143" s="248"/>
      <c r="Y143" s="248"/>
      <c r="Z143" s="248"/>
      <c r="AA143" s="248"/>
      <c r="AB143" s="248"/>
      <c r="AC143" s="248"/>
      <c r="AD143" s="248"/>
      <c r="AE143" s="248"/>
      <c r="AF143" s="248"/>
      <c r="AG143" s="248"/>
      <c r="AH143" s="248"/>
      <c r="AI143" s="248"/>
      <c r="AJ143" s="248"/>
      <c r="AK143" s="248"/>
      <c r="AL143" s="248"/>
      <c r="AM143" s="248"/>
      <c r="AN143" s="248"/>
      <c r="AO143" s="248"/>
      <c r="AP143" s="248"/>
      <c r="AQ143" s="248"/>
      <c r="AR143" s="248"/>
      <c r="AS143" s="248"/>
      <c r="AT143" s="248"/>
      <c r="AU143" s="248"/>
      <c r="AV143" s="248"/>
      <c r="AW143" s="248"/>
      <c r="AX143" s="248"/>
      <c r="AY143" s="248"/>
      <c r="AZ143" s="248"/>
      <c r="BA143" s="248"/>
      <c r="BB143" s="248"/>
      <c r="BC143" s="248"/>
      <c r="BD143" s="248"/>
      <c r="BE143" s="248"/>
      <c r="BF143" s="248"/>
      <c r="BG143" s="248"/>
      <c r="BH143" s="248"/>
      <c r="BI143" s="248"/>
      <c r="BJ143" s="248"/>
      <c r="BK143" s="248"/>
      <c r="BL143" s="248"/>
      <c r="BM143" s="248"/>
      <c r="BN143" s="248"/>
      <c r="BO143" s="248"/>
    </row>
    <row r="144" spans="1:67" s="246" customFormat="1" ht="18.95" hidden="1" customHeight="1">
      <c r="A144" s="294"/>
      <c r="B144" s="279"/>
      <c r="C144" s="182"/>
      <c r="D144" s="184"/>
      <c r="E144" s="237"/>
      <c r="F144" s="238"/>
      <c r="G144" s="61"/>
      <c r="H144" s="240"/>
      <c r="I144" s="100"/>
      <c r="J144" s="240"/>
      <c r="K144" s="101"/>
      <c r="L144" s="240"/>
      <c r="M144" s="101"/>
      <c r="N144" s="100"/>
      <c r="O144" s="61"/>
      <c r="P144" s="100"/>
      <c r="Q144" s="62"/>
      <c r="R144" s="244"/>
      <c r="S144" s="245"/>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4"/>
      <c r="AP144" s="244"/>
      <c r="AQ144" s="244"/>
      <c r="AR144" s="244"/>
      <c r="AS144" s="244"/>
      <c r="AT144" s="244"/>
      <c r="AU144" s="244"/>
      <c r="AV144" s="244"/>
      <c r="AW144" s="244"/>
      <c r="AX144" s="244"/>
      <c r="AY144" s="244"/>
      <c r="AZ144" s="244"/>
      <c r="BA144" s="244"/>
      <c r="BB144" s="244"/>
      <c r="BC144" s="244"/>
      <c r="BD144" s="244"/>
      <c r="BE144" s="244"/>
      <c r="BF144" s="244"/>
      <c r="BG144" s="244"/>
      <c r="BH144" s="244"/>
      <c r="BI144" s="244"/>
      <c r="BJ144" s="244"/>
      <c r="BK144" s="244"/>
      <c r="BL144" s="244"/>
      <c r="BM144" s="244"/>
      <c r="BN144" s="244"/>
      <c r="BO144" s="244"/>
    </row>
    <row r="145" spans="1:67" s="250" customFormat="1" ht="18.95" hidden="1" customHeight="1" thickBot="1">
      <c r="A145" s="294"/>
      <c r="B145" s="279"/>
      <c r="C145" s="197"/>
      <c r="D145" s="236"/>
      <c r="E145" s="198"/>
      <c r="F145" s="238"/>
      <c r="G145" s="61"/>
      <c r="H145" s="247"/>
      <c r="I145" s="100"/>
      <c r="J145" s="240"/>
      <c r="K145" s="101"/>
      <c r="L145" s="240"/>
      <c r="M145" s="101"/>
      <c r="N145" s="100"/>
      <c r="O145" s="61"/>
      <c r="P145" s="100"/>
      <c r="Q145" s="62"/>
      <c r="R145" s="248"/>
      <c r="S145" s="249"/>
      <c r="T145" s="248"/>
      <c r="U145" s="248"/>
      <c r="V145" s="248"/>
      <c r="W145" s="248"/>
      <c r="X145" s="248"/>
      <c r="Y145" s="248"/>
      <c r="Z145" s="248"/>
      <c r="AA145" s="248"/>
      <c r="AB145" s="248"/>
      <c r="AC145" s="248"/>
      <c r="AD145" s="248"/>
      <c r="AE145" s="248"/>
      <c r="AF145" s="248"/>
      <c r="AG145" s="248"/>
      <c r="AH145" s="248"/>
      <c r="AI145" s="248"/>
      <c r="AJ145" s="248"/>
      <c r="AK145" s="248"/>
      <c r="AL145" s="248"/>
      <c r="AM145" s="248"/>
      <c r="AN145" s="248"/>
      <c r="AO145" s="248"/>
      <c r="AP145" s="248"/>
      <c r="AQ145" s="248"/>
      <c r="AR145" s="248"/>
      <c r="AS145" s="248"/>
      <c r="AT145" s="248"/>
      <c r="AU145" s="248"/>
      <c r="AV145" s="248"/>
      <c r="AW145" s="248"/>
      <c r="AX145" s="248"/>
      <c r="AY145" s="248"/>
      <c r="AZ145" s="248"/>
      <c r="BA145" s="248"/>
      <c r="BB145" s="248"/>
      <c r="BC145" s="248"/>
      <c r="BD145" s="248"/>
      <c r="BE145" s="248"/>
      <c r="BF145" s="248"/>
      <c r="BG145" s="248"/>
      <c r="BH145" s="248"/>
      <c r="BI145" s="248"/>
      <c r="BJ145" s="248"/>
      <c r="BK145" s="248"/>
      <c r="BL145" s="248"/>
      <c r="BM145" s="248"/>
      <c r="BN145" s="248"/>
      <c r="BO145" s="248"/>
    </row>
    <row r="146" spans="1:67" s="246" customFormat="1" ht="18.95" hidden="1" customHeight="1">
      <c r="A146" s="294"/>
      <c r="B146" s="279"/>
      <c r="C146" s="182"/>
      <c r="D146" s="184"/>
      <c r="E146" s="237"/>
      <c r="F146" s="238"/>
      <c r="G146" s="61"/>
      <c r="H146" s="240"/>
      <c r="I146" s="100"/>
      <c r="J146" s="240"/>
      <c r="K146" s="101"/>
      <c r="L146" s="240"/>
      <c r="M146" s="101"/>
      <c r="N146" s="100"/>
      <c r="O146" s="61"/>
      <c r="P146" s="100"/>
      <c r="Q146" s="62"/>
      <c r="R146" s="244"/>
      <c r="S146" s="245"/>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4"/>
      <c r="AP146" s="244"/>
      <c r="AQ146" s="244"/>
      <c r="AR146" s="244"/>
      <c r="AS146" s="244"/>
      <c r="AT146" s="244"/>
      <c r="AU146" s="244"/>
      <c r="AV146" s="244"/>
      <c r="AW146" s="244"/>
      <c r="AX146" s="244"/>
      <c r="AY146" s="244"/>
      <c r="AZ146" s="244"/>
      <c r="BA146" s="244"/>
      <c r="BB146" s="244"/>
      <c r="BC146" s="244"/>
      <c r="BD146" s="244"/>
      <c r="BE146" s="244"/>
      <c r="BF146" s="244"/>
      <c r="BG146" s="244"/>
      <c r="BH146" s="244"/>
      <c r="BI146" s="244"/>
      <c r="BJ146" s="244"/>
      <c r="BK146" s="244"/>
      <c r="BL146" s="244"/>
      <c r="BM146" s="244"/>
      <c r="BN146" s="244"/>
      <c r="BO146" s="244"/>
    </row>
    <row r="147" spans="1:67" s="250" customFormat="1" ht="18.95" hidden="1" customHeight="1" thickBot="1">
      <c r="A147" s="294"/>
      <c r="B147" s="279"/>
      <c r="C147" s="197"/>
      <c r="D147" s="236"/>
      <c r="E147" s="198"/>
      <c r="F147" s="238"/>
      <c r="G147" s="61"/>
      <c r="H147" s="247"/>
      <c r="I147" s="100"/>
      <c r="J147" s="240"/>
      <c r="K147" s="101"/>
      <c r="L147" s="240"/>
      <c r="M147" s="101"/>
      <c r="N147" s="100"/>
      <c r="O147" s="61"/>
      <c r="P147" s="100"/>
      <c r="Q147" s="62"/>
      <c r="R147" s="248"/>
      <c r="S147" s="249"/>
      <c r="T147" s="248"/>
      <c r="U147" s="248"/>
      <c r="V147" s="248"/>
      <c r="W147" s="248"/>
      <c r="X147" s="248"/>
      <c r="Y147" s="248"/>
      <c r="Z147" s="248"/>
      <c r="AA147" s="248"/>
      <c r="AB147" s="248"/>
      <c r="AC147" s="248"/>
      <c r="AD147" s="248"/>
      <c r="AE147" s="248"/>
      <c r="AF147" s="248"/>
      <c r="AG147" s="248"/>
      <c r="AH147" s="248"/>
      <c r="AI147" s="248"/>
      <c r="AJ147" s="248"/>
      <c r="AK147" s="248"/>
      <c r="AL147" s="248"/>
      <c r="AM147" s="248"/>
      <c r="AN147" s="248"/>
      <c r="AO147" s="248"/>
      <c r="AP147" s="248"/>
      <c r="AQ147" s="248"/>
      <c r="AR147" s="248"/>
      <c r="AS147" s="248"/>
      <c r="AT147" s="248"/>
      <c r="AU147" s="248"/>
      <c r="AV147" s="248"/>
      <c r="AW147" s="248"/>
      <c r="AX147" s="248"/>
      <c r="AY147" s="248"/>
      <c r="AZ147" s="248"/>
      <c r="BA147" s="248"/>
      <c r="BB147" s="248"/>
      <c r="BC147" s="248"/>
      <c r="BD147" s="248"/>
      <c r="BE147" s="248"/>
      <c r="BF147" s="248"/>
      <c r="BG147" s="248"/>
      <c r="BH147" s="248"/>
      <c r="BI147" s="248"/>
      <c r="BJ147" s="248"/>
      <c r="BK147" s="248"/>
      <c r="BL147" s="248"/>
      <c r="BM147" s="248"/>
      <c r="BN147" s="248"/>
      <c r="BO147" s="248"/>
    </row>
    <row r="148" spans="1:67" s="246" customFormat="1" ht="18.95" hidden="1" customHeight="1">
      <c r="A148" s="294"/>
      <c r="B148" s="279"/>
      <c r="C148" s="182"/>
      <c r="D148" s="184"/>
      <c r="E148" s="237"/>
      <c r="F148" s="238"/>
      <c r="G148" s="61"/>
      <c r="H148" s="240"/>
      <c r="I148" s="100"/>
      <c r="J148" s="240"/>
      <c r="K148" s="101"/>
      <c r="L148" s="240"/>
      <c r="M148" s="101"/>
      <c r="N148" s="100"/>
      <c r="O148" s="61"/>
      <c r="P148" s="100"/>
      <c r="Q148" s="62"/>
      <c r="R148" s="244"/>
      <c r="S148" s="245"/>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4"/>
      <c r="AP148" s="244"/>
      <c r="AQ148" s="244"/>
      <c r="AR148" s="244"/>
      <c r="AS148" s="244"/>
      <c r="AT148" s="244"/>
      <c r="AU148" s="244"/>
      <c r="AV148" s="244"/>
      <c r="AW148" s="244"/>
      <c r="AX148" s="244"/>
      <c r="AY148" s="244"/>
      <c r="AZ148" s="244"/>
      <c r="BA148" s="244"/>
      <c r="BB148" s="244"/>
      <c r="BC148" s="244"/>
      <c r="BD148" s="244"/>
      <c r="BE148" s="244"/>
      <c r="BF148" s="244"/>
      <c r="BG148" s="244"/>
      <c r="BH148" s="244"/>
      <c r="BI148" s="244"/>
      <c r="BJ148" s="244"/>
      <c r="BK148" s="244"/>
      <c r="BL148" s="244"/>
      <c r="BM148" s="244"/>
      <c r="BN148" s="244"/>
      <c r="BO148" s="244"/>
    </row>
    <row r="149" spans="1:67" s="250" customFormat="1" ht="18.95" hidden="1" customHeight="1" thickBot="1">
      <c r="A149" s="294"/>
      <c r="B149" s="279"/>
      <c r="C149" s="197"/>
      <c r="D149" s="236"/>
      <c r="E149" s="198"/>
      <c r="F149" s="238"/>
      <c r="G149" s="61"/>
      <c r="H149" s="247"/>
      <c r="I149" s="100"/>
      <c r="J149" s="240"/>
      <c r="K149" s="101"/>
      <c r="L149" s="240"/>
      <c r="M149" s="101"/>
      <c r="N149" s="100"/>
      <c r="O149" s="61"/>
      <c r="P149" s="100"/>
      <c r="Q149" s="62"/>
      <c r="R149" s="248"/>
      <c r="S149" s="249"/>
      <c r="T149" s="248"/>
      <c r="U149" s="248"/>
      <c r="V149" s="248"/>
      <c r="W149" s="248"/>
      <c r="X149" s="248"/>
      <c r="Y149" s="248"/>
      <c r="Z149" s="248"/>
      <c r="AA149" s="248"/>
      <c r="AB149" s="248"/>
      <c r="AC149" s="248"/>
      <c r="AD149" s="248"/>
      <c r="AE149" s="248"/>
      <c r="AF149" s="248"/>
      <c r="AG149" s="248"/>
      <c r="AH149" s="248"/>
      <c r="AI149" s="248"/>
      <c r="AJ149" s="248"/>
      <c r="AK149" s="248"/>
      <c r="AL149" s="248"/>
      <c r="AM149" s="248"/>
      <c r="AN149" s="248"/>
      <c r="AO149" s="248"/>
      <c r="AP149" s="248"/>
      <c r="AQ149" s="248"/>
      <c r="AR149" s="248"/>
      <c r="AS149" s="248"/>
      <c r="AT149" s="248"/>
      <c r="AU149" s="248"/>
      <c r="AV149" s="248"/>
      <c r="AW149" s="248"/>
      <c r="AX149" s="248"/>
      <c r="AY149" s="248"/>
      <c r="AZ149" s="248"/>
      <c r="BA149" s="248"/>
      <c r="BB149" s="248"/>
      <c r="BC149" s="248"/>
      <c r="BD149" s="248"/>
      <c r="BE149" s="248"/>
      <c r="BF149" s="248"/>
      <c r="BG149" s="248"/>
      <c r="BH149" s="248"/>
      <c r="BI149" s="248"/>
      <c r="BJ149" s="248"/>
      <c r="BK149" s="248"/>
      <c r="BL149" s="248"/>
      <c r="BM149" s="248"/>
      <c r="BN149" s="248"/>
      <c r="BO149" s="248"/>
    </row>
    <row r="150" spans="1:67" s="246" customFormat="1" ht="18.95" hidden="1" customHeight="1">
      <c r="A150" s="294"/>
      <c r="B150" s="279"/>
      <c r="C150" s="182"/>
      <c r="D150" s="184"/>
      <c r="E150" s="237"/>
      <c r="F150" s="238"/>
      <c r="G150" s="61"/>
      <c r="H150" s="240"/>
      <c r="I150" s="100"/>
      <c r="J150" s="240"/>
      <c r="K150" s="101"/>
      <c r="L150" s="240"/>
      <c r="M150" s="101"/>
      <c r="N150" s="100"/>
      <c r="O150" s="61"/>
      <c r="P150" s="100"/>
      <c r="Q150" s="62"/>
      <c r="R150" s="244"/>
      <c r="S150" s="245"/>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4"/>
      <c r="AP150" s="244"/>
      <c r="AQ150" s="244"/>
      <c r="AR150" s="244"/>
      <c r="AS150" s="244"/>
      <c r="AT150" s="244"/>
      <c r="AU150" s="244"/>
      <c r="AV150" s="244"/>
      <c r="AW150" s="244"/>
      <c r="AX150" s="244"/>
      <c r="AY150" s="244"/>
      <c r="AZ150" s="244"/>
      <c r="BA150" s="244"/>
      <c r="BB150" s="244"/>
      <c r="BC150" s="244"/>
      <c r="BD150" s="244"/>
      <c r="BE150" s="244"/>
      <c r="BF150" s="244"/>
      <c r="BG150" s="244"/>
      <c r="BH150" s="244"/>
      <c r="BI150" s="244"/>
      <c r="BJ150" s="244"/>
      <c r="BK150" s="244"/>
      <c r="BL150" s="244"/>
      <c r="BM150" s="244"/>
      <c r="BN150" s="244"/>
      <c r="BO150" s="244"/>
    </row>
    <row r="151" spans="1:67" s="250" customFormat="1" ht="18.95" hidden="1" customHeight="1" thickBot="1">
      <c r="A151" s="294"/>
      <c r="B151" s="279"/>
      <c r="C151" s="197"/>
      <c r="D151" s="236"/>
      <c r="E151" s="198"/>
      <c r="F151" s="238"/>
      <c r="G151" s="61"/>
      <c r="H151" s="247"/>
      <c r="I151" s="100"/>
      <c r="J151" s="240"/>
      <c r="K151" s="101"/>
      <c r="L151" s="240"/>
      <c r="M151" s="101"/>
      <c r="N151" s="100"/>
      <c r="O151" s="61"/>
      <c r="P151" s="100"/>
      <c r="Q151" s="62"/>
      <c r="R151" s="248"/>
      <c r="S151" s="249"/>
      <c r="T151" s="248"/>
      <c r="U151" s="248"/>
      <c r="V151" s="248"/>
      <c r="W151" s="248"/>
      <c r="X151" s="248"/>
      <c r="Y151" s="248"/>
      <c r="Z151" s="248"/>
      <c r="AA151" s="248"/>
      <c r="AB151" s="248"/>
      <c r="AC151" s="248"/>
      <c r="AD151" s="248"/>
      <c r="AE151" s="248"/>
      <c r="AF151" s="248"/>
      <c r="AG151" s="248"/>
      <c r="AH151" s="248"/>
      <c r="AI151" s="248"/>
      <c r="AJ151" s="248"/>
      <c r="AK151" s="248"/>
      <c r="AL151" s="248"/>
      <c r="AM151" s="248"/>
      <c r="AN151" s="248"/>
      <c r="AO151" s="248"/>
      <c r="AP151" s="248"/>
      <c r="AQ151" s="248"/>
      <c r="AR151" s="248"/>
      <c r="AS151" s="248"/>
      <c r="AT151" s="248"/>
      <c r="AU151" s="248"/>
      <c r="AV151" s="248"/>
      <c r="AW151" s="248"/>
      <c r="AX151" s="248"/>
      <c r="AY151" s="248"/>
      <c r="AZ151" s="248"/>
      <c r="BA151" s="248"/>
      <c r="BB151" s="248"/>
      <c r="BC151" s="248"/>
      <c r="BD151" s="248"/>
      <c r="BE151" s="248"/>
      <c r="BF151" s="248"/>
      <c r="BG151" s="248"/>
      <c r="BH151" s="248"/>
      <c r="BI151" s="248"/>
      <c r="BJ151" s="248"/>
      <c r="BK151" s="248"/>
      <c r="BL151" s="248"/>
      <c r="BM151" s="248"/>
      <c r="BN151" s="248"/>
      <c r="BO151" s="248"/>
    </row>
    <row r="152" spans="1:67" s="246" customFormat="1" ht="18.95" hidden="1" customHeight="1">
      <c r="A152" s="294"/>
      <c r="B152" s="279"/>
      <c r="C152" s="182"/>
      <c r="D152" s="184"/>
      <c r="E152" s="237"/>
      <c r="F152" s="238"/>
      <c r="G152" s="61"/>
      <c r="H152" s="240"/>
      <c r="I152" s="100"/>
      <c r="J152" s="240"/>
      <c r="K152" s="101"/>
      <c r="L152" s="240"/>
      <c r="M152" s="101"/>
      <c r="N152" s="100"/>
      <c r="O152" s="61"/>
      <c r="P152" s="100"/>
      <c r="Q152" s="62"/>
      <c r="R152" s="244"/>
      <c r="S152" s="245"/>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4"/>
      <c r="AP152" s="244"/>
      <c r="AQ152" s="244"/>
      <c r="AR152" s="244"/>
      <c r="AS152" s="244"/>
      <c r="AT152" s="244"/>
      <c r="AU152" s="244"/>
      <c r="AV152" s="244"/>
      <c r="AW152" s="244"/>
      <c r="AX152" s="244"/>
      <c r="AY152" s="244"/>
      <c r="AZ152" s="244"/>
      <c r="BA152" s="244"/>
      <c r="BB152" s="244"/>
      <c r="BC152" s="244"/>
      <c r="BD152" s="244"/>
      <c r="BE152" s="244"/>
      <c r="BF152" s="244"/>
      <c r="BG152" s="244"/>
      <c r="BH152" s="244"/>
      <c r="BI152" s="244"/>
      <c r="BJ152" s="244"/>
      <c r="BK152" s="244"/>
      <c r="BL152" s="244"/>
      <c r="BM152" s="244"/>
      <c r="BN152" s="244"/>
      <c r="BO152" s="244"/>
    </row>
    <row r="153" spans="1:67" s="250" customFormat="1" ht="18.95" hidden="1" customHeight="1" thickBot="1">
      <c r="A153" s="294"/>
      <c r="B153" s="279"/>
      <c r="C153" s="197"/>
      <c r="D153" s="236"/>
      <c r="E153" s="198"/>
      <c r="F153" s="238"/>
      <c r="G153" s="61"/>
      <c r="H153" s="247"/>
      <c r="I153" s="100"/>
      <c r="J153" s="240"/>
      <c r="K153" s="101"/>
      <c r="L153" s="240"/>
      <c r="M153" s="101"/>
      <c r="N153" s="100"/>
      <c r="O153" s="61"/>
      <c r="P153" s="100"/>
      <c r="Q153" s="62"/>
      <c r="R153" s="248"/>
      <c r="S153" s="249"/>
      <c r="T153" s="248"/>
      <c r="U153" s="248"/>
      <c r="V153" s="248"/>
      <c r="W153" s="248"/>
      <c r="X153" s="248"/>
      <c r="Y153" s="248"/>
      <c r="Z153" s="248"/>
      <c r="AA153" s="248"/>
      <c r="AB153" s="248"/>
      <c r="AC153" s="248"/>
      <c r="AD153" s="248"/>
      <c r="AE153" s="248"/>
      <c r="AF153" s="248"/>
      <c r="AG153" s="248"/>
      <c r="AH153" s="248"/>
      <c r="AI153" s="248"/>
      <c r="AJ153" s="248"/>
      <c r="AK153" s="248"/>
      <c r="AL153" s="248"/>
      <c r="AM153" s="248"/>
      <c r="AN153" s="248"/>
      <c r="AO153" s="248"/>
      <c r="AP153" s="248"/>
      <c r="AQ153" s="248"/>
      <c r="AR153" s="248"/>
      <c r="AS153" s="248"/>
      <c r="AT153" s="248"/>
      <c r="AU153" s="248"/>
      <c r="AV153" s="248"/>
      <c r="AW153" s="248"/>
      <c r="AX153" s="248"/>
      <c r="AY153" s="248"/>
      <c r="AZ153" s="248"/>
      <c r="BA153" s="248"/>
      <c r="BB153" s="248"/>
      <c r="BC153" s="248"/>
      <c r="BD153" s="248"/>
      <c r="BE153" s="248"/>
      <c r="BF153" s="248"/>
      <c r="BG153" s="248"/>
      <c r="BH153" s="248"/>
      <c r="BI153" s="248"/>
      <c r="BJ153" s="248"/>
      <c r="BK153" s="248"/>
      <c r="BL153" s="248"/>
      <c r="BM153" s="248"/>
      <c r="BN153" s="248"/>
      <c r="BO153" s="248"/>
    </row>
    <row r="154" spans="1:67" s="246" customFormat="1" ht="18.95" hidden="1" customHeight="1">
      <c r="A154" s="294"/>
      <c r="B154" s="279"/>
      <c r="C154" s="182"/>
      <c r="D154" s="184"/>
      <c r="E154" s="237"/>
      <c r="F154" s="238"/>
      <c r="G154" s="61"/>
      <c r="H154" s="240"/>
      <c r="I154" s="100"/>
      <c r="J154" s="240"/>
      <c r="K154" s="101"/>
      <c r="L154" s="240"/>
      <c r="M154" s="101"/>
      <c r="N154" s="100"/>
      <c r="O154" s="61"/>
      <c r="P154" s="100"/>
      <c r="Q154" s="62"/>
      <c r="R154" s="251"/>
      <c r="S154" s="252"/>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4"/>
      <c r="AP154" s="244"/>
      <c r="AQ154" s="244"/>
      <c r="AR154" s="244"/>
      <c r="AS154" s="244"/>
      <c r="AT154" s="244"/>
      <c r="AU154" s="244"/>
      <c r="AV154" s="244"/>
      <c r="AW154" s="244"/>
      <c r="AX154" s="244"/>
      <c r="AY154" s="244"/>
      <c r="AZ154" s="244"/>
      <c r="BA154" s="244"/>
      <c r="BB154" s="244"/>
      <c r="BC154" s="244"/>
      <c r="BD154" s="244"/>
      <c r="BE154" s="244"/>
      <c r="BF154" s="244"/>
      <c r="BG154" s="244"/>
      <c r="BH154" s="244"/>
      <c r="BI154" s="244"/>
      <c r="BJ154" s="244"/>
      <c r="BK154" s="244"/>
      <c r="BL154" s="244"/>
      <c r="BM154" s="244"/>
      <c r="BN154" s="244"/>
      <c r="BO154" s="244"/>
    </row>
    <row r="155" spans="1:67" s="250" customFormat="1" ht="18.95" hidden="1" customHeight="1" thickBot="1">
      <c r="A155" s="294"/>
      <c r="B155" s="279"/>
      <c r="C155" s="197"/>
      <c r="D155" s="236"/>
      <c r="E155" s="198"/>
      <c r="F155" s="238"/>
      <c r="G155" s="61"/>
      <c r="H155" s="247"/>
      <c r="I155" s="100"/>
      <c r="J155" s="240"/>
      <c r="K155" s="101"/>
      <c r="L155" s="240"/>
      <c r="M155" s="101"/>
      <c r="N155" s="100"/>
      <c r="O155" s="61"/>
      <c r="P155" s="100"/>
      <c r="Q155" s="62"/>
      <c r="R155" s="248"/>
      <c r="S155" s="249"/>
      <c r="T155" s="248"/>
      <c r="U155" s="248"/>
      <c r="V155" s="248"/>
      <c r="W155" s="248"/>
      <c r="X155" s="248"/>
      <c r="Y155" s="248"/>
      <c r="Z155" s="248"/>
      <c r="AA155" s="248"/>
      <c r="AB155" s="248"/>
      <c r="AC155" s="248"/>
      <c r="AD155" s="248"/>
      <c r="AE155" s="248"/>
      <c r="AF155" s="248"/>
      <c r="AG155" s="248"/>
      <c r="AH155" s="248"/>
      <c r="AI155" s="248"/>
      <c r="AJ155" s="248"/>
      <c r="AK155" s="248"/>
      <c r="AL155" s="248"/>
      <c r="AM155" s="248"/>
      <c r="AN155" s="248"/>
      <c r="AO155" s="248"/>
      <c r="AP155" s="248"/>
      <c r="AQ155" s="248"/>
      <c r="AR155" s="248"/>
      <c r="AS155" s="248"/>
      <c r="AT155" s="248"/>
      <c r="AU155" s="248"/>
      <c r="AV155" s="248"/>
      <c r="AW155" s="248"/>
      <c r="AX155" s="248"/>
      <c r="AY155" s="248"/>
      <c r="AZ155" s="248"/>
      <c r="BA155" s="248"/>
      <c r="BB155" s="248"/>
      <c r="BC155" s="248"/>
      <c r="BD155" s="248"/>
      <c r="BE155" s="248"/>
      <c r="BF155" s="248"/>
      <c r="BG155" s="248"/>
      <c r="BH155" s="248"/>
      <c r="BI155" s="248"/>
      <c r="BJ155" s="248"/>
      <c r="BK155" s="248"/>
      <c r="BL155" s="248"/>
      <c r="BM155" s="248"/>
      <c r="BN155" s="248"/>
      <c r="BO155" s="248"/>
    </row>
    <row r="156" spans="1:67" s="246" customFormat="1" ht="18.95" hidden="1" customHeight="1">
      <c r="A156" s="294"/>
      <c r="B156" s="279"/>
      <c r="C156" s="182"/>
      <c r="D156" s="184"/>
      <c r="E156" s="237"/>
      <c r="F156" s="238"/>
      <c r="G156" s="61"/>
      <c r="H156" s="240"/>
      <c r="I156" s="100"/>
      <c r="J156" s="240"/>
      <c r="K156" s="101"/>
      <c r="L156" s="240"/>
      <c r="M156" s="101"/>
      <c r="N156" s="100"/>
      <c r="O156" s="61"/>
      <c r="P156" s="100"/>
      <c r="Q156" s="62"/>
      <c r="R156" s="251"/>
      <c r="S156" s="252"/>
      <c r="T156" s="251"/>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4"/>
      <c r="AP156" s="244"/>
      <c r="AQ156" s="244"/>
      <c r="AR156" s="244"/>
      <c r="AS156" s="244"/>
      <c r="AT156" s="244"/>
      <c r="AU156" s="244"/>
      <c r="AV156" s="244"/>
      <c r="AW156" s="244"/>
      <c r="AX156" s="244"/>
      <c r="AY156" s="244"/>
      <c r="AZ156" s="244"/>
      <c r="BA156" s="244"/>
      <c r="BB156" s="244"/>
      <c r="BC156" s="244"/>
      <c r="BD156" s="244"/>
      <c r="BE156" s="244"/>
      <c r="BF156" s="244"/>
      <c r="BG156" s="244"/>
      <c r="BH156" s="244"/>
      <c r="BI156" s="244"/>
      <c r="BJ156" s="244"/>
      <c r="BK156" s="244"/>
      <c r="BL156" s="244"/>
      <c r="BM156" s="244"/>
      <c r="BN156" s="244"/>
      <c r="BO156" s="244"/>
    </row>
    <row r="157" spans="1:67" s="250" customFormat="1" ht="18.95" hidden="1" customHeight="1" thickBot="1">
      <c r="A157" s="295"/>
      <c r="B157" s="280"/>
      <c r="C157" s="190"/>
      <c r="D157" s="192"/>
      <c r="E157" s="235"/>
      <c r="F157" s="253"/>
      <c r="G157" s="230"/>
      <c r="H157" s="254"/>
      <c r="I157" s="231"/>
      <c r="J157" s="255"/>
      <c r="K157" s="232"/>
      <c r="L157" s="255"/>
      <c r="M157" s="232"/>
      <c r="N157" s="231"/>
      <c r="O157" s="230"/>
      <c r="P157" s="231"/>
      <c r="Q157" s="233"/>
      <c r="R157" s="256"/>
      <c r="S157" s="257"/>
      <c r="T157" s="256"/>
      <c r="U157" s="248"/>
      <c r="V157" s="248"/>
      <c r="W157" s="248"/>
      <c r="X157" s="248"/>
      <c r="Y157" s="248"/>
      <c r="Z157" s="248"/>
      <c r="AA157" s="248"/>
      <c r="AB157" s="248"/>
      <c r="AC157" s="248"/>
      <c r="AD157" s="248"/>
      <c r="AE157" s="248"/>
      <c r="AF157" s="248"/>
      <c r="AG157" s="248"/>
      <c r="AH157" s="248"/>
      <c r="AI157" s="248"/>
      <c r="AJ157" s="248"/>
      <c r="AK157" s="248"/>
      <c r="AL157" s="248"/>
      <c r="AM157" s="248"/>
      <c r="AN157" s="248"/>
      <c r="AO157" s="248"/>
      <c r="AP157" s="248"/>
      <c r="AQ157" s="248"/>
      <c r="AR157" s="248"/>
      <c r="AS157" s="248"/>
      <c r="AT157" s="248"/>
      <c r="AU157" s="248"/>
      <c r="AV157" s="248"/>
      <c r="AW157" s="248"/>
      <c r="AX157" s="248"/>
      <c r="AY157" s="248"/>
      <c r="AZ157" s="248"/>
      <c r="BA157" s="248"/>
      <c r="BB157" s="248"/>
      <c r="BC157" s="248"/>
      <c r="BD157" s="248"/>
      <c r="BE157" s="248"/>
      <c r="BF157" s="248"/>
      <c r="BG157" s="248"/>
      <c r="BH157" s="248"/>
      <c r="BI157" s="248"/>
      <c r="BJ157" s="248"/>
      <c r="BK157" s="248"/>
      <c r="BL157" s="248"/>
      <c r="BM157" s="248"/>
      <c r="BN157" s="248"/>
      <c r="BO157" s="248"/>
    </row>
    <row r="158" spans="1:67" s="258" customFormat="1" ht="6" customHeight="1" thickBot="1">
      <c r="A158" s="300"/>
      <c r="B158" s="301"/>
      <c r="C158" s="301"/>
      <c r="D158" s="301"/>
      <c r="E158" s="301"/>
      <c r="F158" s="301"/>
      <c r="G158" s="301"/>
      <c r="H158" s="301"/>
      <c r="I158" s="301"/>
      <c r="J158" s="301"/>
      <c r="K158" s="301"/>
      <c r="L158" s="301"/>
      <c r="M158" s="301"/>
      <c r="N158" s="301"/>
      <c r="O158" s="301"/>
      <c r="P158" s="301"/>
      <c r="Q158" s="302"/>
      <c r="S158" s="259"/>
    </row>
    <row r="159" spans="1:67" s="3" customFormat="1" ht="389.25" customHeight="1" thickBot="1">
      <c r="A159" s="290" t="s">
        <v>147</v>
      </c>
      <c r="B159" s="291"/>
      <c r="C159" s="291"/>
      <c r="D159" s="291"/>
      <c r="E159" s="291"/>
      <c r="F159" s="291"/>
      <c r="G159" s="291"/>
      <c r="H159" s="291"/>
      <c r="I159" s="291"/>
      <c r="J159" s="291"/>
      <c r="K159" s="291"/>
      <c r="L159" s="291"/>
      <c r="M159" s="291"/>
      <c r="N159" s="291"/>
      <c r="O159" s="291"/>
      <c r="P159" s="291"/>
      <c r="Q159" s="292"/>
      <c r="S159" s="72"/>
    </row>
    <row r="160" spans="1:67" s="2" customFormat="1" ht="24" customHeight="1">
      <c r="A160" s="281" t="s">
        <v>43</v>
      </c>
      <c r="B160" s="282"/>
      <c r="C160" s="282"/>
      <c r="D160" s="282"/>
      <c r="E160" s="282"/>
      <c r="F160" s="57"/>
      <c r="G160" s="57"/>
      <c r="H160" s="57"/>
      <c r="I160" s="57"/>
      <c r="J160" s="57"/>
      <c r="K160" s="57"/>
      <c r="L160" s="57"/>
      <c r="M160" s="57"/>
      <c r="N160" s="57"/>
      <c r="O160" s="57"/>
      <c r="P160" s="57"/>
      <c r="Q160" s="58"/>
      <c r="R160" s="1"/>
      <c r="S160" s="7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row>
    <row r="161" spans="1:67" s="2" customFormat="1" ht="32.25" customHeight="1" thickBot="1">
      <c r="A161" s="283"/>
      <c r="B161" s="284"/>
      <c r="C161" s="284"/>
      <c r="D161" s="151"/>
      <c r="E161" s="63"/>
      <c r="F161" s="63"/>
      <c r="G161" s="63"/>
      <c r="H161" s="63"/>
      <c r="I161" s="63"/>
      <c r="J161" s="63"/>
      <c r="K161" s="63"/>
      <c r="L161" s="63"/>
      <c r="M161" s="63"/>
      <c r="N161" s="63"/>
      <c r="O161" s="63"/>
      <c r="P161" s="63"/>
      <c r="Q161" s="64"/>
      <c r="R161" s="1"/>
      <c r="S161" s="7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row>
    <row r="162" spans="1:67" s="2" customFormat="1" ht="16.5" customHeight="1">
      <c r="A162" s="303" t="s">
        <v>51</v>
      </c>
      <c r="B162" s="304"/>
      <c r="C162" s="304"/>
      <c r="D162" s="304"/>
      <c r="E162" s="68"/>
      <c r="F162" s="63"/>
      <c r="G162" s="63"/>
      <c r="H162" s="63"/>
      <c r="I162" s="63"/>
      <c r="J162" s="63"/>
      <c r="K162" s="63"/>
      <c r="L162" s="63"/>
      <c r="M162" s="63"/>
      <c r="N162" s="63"/>
      <c r="O162" s="63"/>
      <c r="P162" s="63"/>
      <c r="Q162" s="64"/>
      <c r="R162" s="1"/>
      <c r="S162" s="7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row>
    <row r="163" spans="1:67" s="2" customFormat="1" ht="22.5" customHeight="1" thickBot="1">
      <c r="A163" s="285" t="s">
        <v>47</v>
      </c>
      <c r="B163" s="286"/>
      <c r="C163" s="286"/>
      <c r="D163" s="200"/>
      <c r="E163" s="234"/>
      <c r="F163" s="65"/>
      <c r="G163" s="65"/>
      <c r="H163" s="65"/>
      <c r="I163" s="65"/>
      <c r="J163" s="65"/>
      <c r="K163" s="65"/>
      <c r="L163" s="65"/>
      <c r="M163" s="65"/>
      <c r="N163" s="65"/>
      <c r="O163" s="65"/>
      <c r="P163" s="65"/>
      <c r="Q163" s="66"/>
      <c r="R163" s="1"/>
      <c r="S163" s="7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row>
  </sheetData>
  <sheetProtection password="CA4D" sheet="1" objects="1" scenarios="1" formatRows="0"/>
  <mergeCells count="22">
    <mergeCell ref="A160:E160"/>
    <mergeCell ref="A161:C161"/>
    <mergeCell ref="A163:C163"/>
    <mergeCell ref="A8:Q8"/>
    <mergeCell ref="A159:Q159"/>
    <mergeCell ref="A138:A157"/>
    <mergeCell ref="A137:Q137"/>
    <mergeCell ref="A158:Q158"/>
    <mergeCell ref="A162:D162"/>
    <mergeCell ref="A14:Q14"/>
    <mergeCell ref="A15:Q15"/>
    <mergeCell ref="A13:M13"/>
    <mergeCell ref="A7:Q7"/>
    <mergeCell ref="J3:M3"/>
    <mergeCell ref="J4:M4"/>
    <mergeCell ref="A3:G3"/>
    <mergeCell ref="B138:B157"/>
    <mergeCell ref="A2:M2"/>
    <mergeCell ref="N4:Q4"/>
    <mergeCell ref="E5:G5"/>
    <mergeCell ref="E6:G6"/>
    <mergeCell ref="A4:C4"/>
  </mergeCells>
  <conditionalFormatting sqref="Q6 H5:I5">
    <cfRule type="cellIs" dxfId="65" priority="298" operator="equal">
      <formula>0</formula>
    </cfRule>
  </conditionalFormatting>
  <conditionalFormatting sqref="E6:I6 P6">
    <cfRule type="cellIs" dxfId="64" priority="296" operator="equal">
      <formula>0</formula>
    </cfRule>
  </conditionalFormatting>
  <conditionalFormatting sqref="C17:E17">
    <cfRule type="cellIs" dxfId="63" priority="295" operator="equal">
      <formula>0</formula>
    </cfRule>
  </conditionalFormatting>
  <conditionalFormatting sqref="P5">
    <cfRule type="cellIs" dxfId="62" priority="292" operator="equal">
      <formula>0</formula>
    </cfRule>
  </conditionalFormatting>
  <conditionalFormatting sqref="F17">
    <cfRule type="cellIs" dxfId="61" priority="279" operator="equal">
      <formula>0</formula>
    </cfRule>
  </conditionalFormatting>
  <conditionalFormatting sqref="P56">
    <cfRule type="cellIs" dxfId="60" priority="269" operator="equal">
      <formula>0</formula>
    </cfRule>
  </conditionalFormatting>
  <conditionalFormatting sqref="P17">
    <cfRule type="cellIs" dxfId="59" priority="267" operator="equal">
      <formula>0</formula>
    </cfRule>
  </conditionalFormatting>
  <conditionalFormatting sqref="O6">
    <cfRule type="cellIs" dxfId="58" priority="257" operator="equal">
      <formula>0</formula>
    </cfRule>
  </conditionalFormatting>
  <conditionalFormatting sqref="N6">
    <cfRule type="cellIs" dxfId="57" priority="256" operator="equal">
      <formula>0</formula>
    </cfRule>
  </conditionalFormatting>
  <conditionalFormatting sqref="N5">
    <cfRule type="cellIs" dxfId="56" priority="255" operator="equal">
      <formula>0</formula>
    </cfRule>
  </conditionalFormatting>
  <conditionalFormatting sqref="N17">
    <cfRule type="cellIs" dxfId="55" priority="251" operator="equal">
      <formula>0</formula>
    </cfRule>
  </conditionalFormatting>
  <conditionalFormatting sqref="K6">
    <cfRule type="cellIs" dxfId="54" priority="241" operator="equal">
      <formula>0</formula>
    </cfRule>
  </conditionalFormatting>
  <conditionalFormatting sqref="J6">
    <cfRule type="cellIs" dxfId="53" priority="240" operator="equal">
      <formula>0</formula>
    </cfRule>
  </conditionalFormatting>
  <conditionalFormatting sqref="J5">
    <cfRule type="cellIs" dxfId="52" priority="239" operator="equal">
      <formula>0</formula>
    </cfRule>
  </conditionalFormatting>
  <conditionalFormatting sqref="J17">
    <cfRule type="cellIs" dxfId="51" priority="235" operator="equal">
      <formula>0</formula>
    </cfRule>
  </conditionalFormatting>
  <conditionalFormatting sqref="E4:F4">
    <cfRule type="cellIs" dxfId="50" priority="223" operator="equal">
      <formula>0</formula>
    </cfRule>
  </conditionalFormatting>
  <conditionalFormatting sqref="N4">
    <cfRule type="cellIs" dxfId="49" priority="225" operator="equal">
      <formula>0</formula>
    </cfRule>
  </conditionalFormatting>
  <conditionalFormatting sqref="E5:G5">
    <cfRule type="cellIs" dxfId="48" priority="224" operator="equal">
      <formula>0</formula>
    </cfRule>
  </conditionalFormatting>
  <conditionalFormatting sqref="P58 P60 P62 P64">
    <cfRule type="cellIs" dxfId="47" priority="222" operator="equal">
      <formula>0</formula>
    </cfRule>
  </conditionalFormatting>
  <conditionalFormatting sqref="P57 P59 P61 P63">
    <cfRule type="cellIs" dxfId="46" priority="221" operator="equal">
      <formula>0</formula>
    </cfRule>
  </conditionalFormatting>
  <conditionalFormatting sqref="P66 P68 P70 P72 P74 P76 P78 P80 P82 P84 P86 P88 P90 P92 P94 P96 P98 P100 P134 P136">
    <cfRule type="cellIs" dxfId="45" priority="220" operator="equal">
      <formula>0</formula>
    </cfRule>
  </conditionalFormatting>
  <conditionalFormatting sqref="P65 P67 P69 P71 P73 P75 P77 P79 P81 P83 P85 P87 P89 P91 P93 P95 P97 P99 P101 P135">
    <cfRule type="cellIs" dxfId="44" priority="219" operator="equal">
      <formula>0</formula>
    </cfRule>
  </conditionalFormatting>
  <conditionalFormatting sqref="M6">
    <cfRule type="cellIs" dxfId="43" priority="218" operator="equal">
      <formula>0</formula>
    </cfRule>
  </conditionalFormatting>
  <conditionalFormatting sqref="L6">
    <cfRule type="cellIs" dxfId="42" priority="217" operator="equal">
      <formula>0</formula>
    </cfRule>
  </conditionalFormatting>
  <conditionalFormatting sqref="L5">
    <cfRule type="cellIs" dxfId="41" priority="216" operator="equal">
      <formula>0</formula>
    </cfRule>
  </conditionalFormatting>
  <conditionalFormatting sqref="L17">
    <cfRule type="cellIs" dxfId="40" priority="213" operator="equal">
      <formula>0</formula>
    </cfRule>
  </conditionalFormatting>
  <conditionalFormatting sqref="P50 P52 P54">
    <cfRule type="cellIs" dxfId="39" priority="191" operator="equal">
      <formula>0</formula>
    </cfRule>
  </conditionalFormatting>
  <conditionalFormatting sqref="P49 P51 P53 P55">
    <cfRule type="cellIs" dxfId="38" priority="190" operator="equal">
      <formula>0</formula>
    </cfRule>
  </conditionalFormatting>
  <conditionalFormatting sqref="P48">
    <cfRule type="cellIs" dxfId="37" priority="184" operator="equal">
      <formula>0</formula>
    </cfRule>
  </conditionalFormatting>
  <conditionalFormatting sqref="P42 P44 P46">
    <cfRule type="cellIs" dxfId="36" priority="168" operator="equal">
      <formula>0</formula>
    </cfRule>
  </conditionalFormatting>
  <conditionalFormatting sqref="P41 P43 P45 P47">
    <cfRule type="cellIs" dxfId="35" priority="167" operator="equal">
      <formula>0</formula>
    </cfRule>
  </conditionalFormatting>
  <conditionalFormatting sqref="N18">
    <cfRule type="cellIs" dxfId="34" priority="161" operator="equal">
      <formula>0</formula>
    </cfRule>
  </conditionalFormatting>
  <conditionalFormatting sqref="J18">
    <cfRule type="cellIs" dxfId="33" priority="160" operator="equal">
      <formula>0</formula>
    </cfRule>
  </conditionalFormatting>
  <conditionalFormatting sqref="P18">
    <cfRule type="cellIs" dxfId="32" priority="159" operator="equal">
      <formula>0</formula>
    </cfRule>
  </conditionalFormatting>
  <conditionalFormatting sqref="L18">
    <cfRule type="cellIs" dxfId="31" priority="158" operator="equal">
      <formula>0</formula>
    </cfRule>
  </conditionalFormatting>
  <conditionalFormatting sqref="P34">
    <cfRule type="cellIs" dxfId="30" priority="151" operator="equal">
      <formula>0</formula>
    </cfRule>
  </conditionalFormatting>
  <conditionalFormatting sqref="P36 P38 P40">
    <cfRule type="cellIs" dxfId="29" priority="144" operator="equal">
      <formula>0</formula>
    </cfRule>
  </conditionalFormatting>
  <conditionalFormatting sqref="P37 P39">
    <cfRule type="cellIs" dxfId="28" priority="143" operator="equal">
      <formula>0</formula>
    </cfRule>
  </conditionalFormatting>
  <conditionalFormatting sqref="P28 P30 P32">
    <cfRule type="cellIs" dxfId="27" priority="127" operator="equal">
      <formula>0</formula>
    </cfRule>
  </conditionalFormatting>
  <conditionalFormatting sqref="P26">
    <cfRule type="cellIs" dxfId="26" priority="120" operator="equal">
      <formula>0</formula>
    </cfRule>
  </conditionalFormatting>
  <conditionalFormatting sqref="P20 P22 P24">
    <cfRule type="cellIs" dxfId="25" priority="104" operator="equal">
      <formula>0</formula>
    </cfRule>
  </conditionalFormatting>
  <conditionalFormatting sqref="P19 P21 P23">
    <cfRule type="cellIs" dxfId="24" priority="103" operator="equal">
      <formula>0</formula>
    </cfRule>
  </conditionalFormatting>
  <conditionalFormatting sqref="A17:B17">
    <cfRule type="cellIs" dxfId="23" priority="87" operator="equal">
      <formula>0</formula>
    </cfRule>
  </conditionalFormatting>
  <conditionalFormatting sqref="C18:E18">
    <cfRule type="cellIs" dxfId="22" priority="85" operator="equal">
      <formula>0</formula>
    </cfRule>
  </conditionalFormatting>
  <conditionalFormatting sqref="F18">
    <cfRule type="cellIs" dxfId="21" priority="84" operator="equal">
      <formula>0</formula>
    </cfRule>
  </conditionalFormatting>
  <conditionalFormatting sqref="A18:B18">
    <cfRule type="cellIs" dxfId="20" priority="83" operator="equal">
      <formula>0</formula>
    </cfRule>
  </conditionalFormatting>
  <conditionalFormatting sqref="P102 P104 P106 P108 P110 P112 P114 P116 P118 P120 P122 P124 P126 P128 P130 P132">
    <cfRule type="cellIs" dxfId="19" priority="34" operator="equal">
      <formula>0</formula>
    </cfRule>
  </conditionalFormatting>
  <conditionalFormatting sqref="P103 P105 P107 P109 P111 P113 P115 P117 P119 P121 P123 P125 P127 P129 P131 P133">
    <cfRule type="cellIs" dxfId="18" priority="33" operator="equal">
      <formula>0</formula>
    </cfRule>
  </conditionalFormatting>
  <conditionalFormatting sqref="C19:E19 C21:E21 C23:E23 C25:E25 C27:E27 C29:E29 C31:E31 C33:E33 C35:E35 C37:E37 C39:E39 C41:E41 C43:E43 C45:E45 C47:E47 C49:E49 C51:E51 C53:E53 C55:E55 C57:E57 C59:E59 C61:E61 C63:E63 C65:E65 C67:E67 C69:E69 C71:E71 C73:E73 C75:E75 C77:E77 C79:E79 C81:E81 C83:E83 C85:E85 C87:E87 C89:E89 C91:E91 C93:E93 C95:E95 C97:E97 C99:E99 C101:E101 C103:E103 C105:E105 C107:E107 C109:E109 C111:E111 C113:E113 C115:E115 C117:E117 C119:E119 C121:E121 C123:E123 C125:E125 C127:E127 C129:E129 C131:E131 C133:E133 C135:E135">
    <cfRule type="cellIs" dxfId="17" priority="18" operator="equal">
      <formula>0</formula>
    </cfRule>
  </conditionalFormatting>
  <conditionalFormatting sqref="F19 F21 F23 F25 F27 F29 F31 F33 F35 F37 F39 F41 F43 F45 F47 F49 F51 F53 F55 F57 F59 F61 F63 F65 F67 F69 F71 F73 F75 F77 F79 F81 F83 F85 F87 F89 F91 F93 F95 F97 F99 F101 F103 F105 F107 F109 F111 F113 F115 F117 F119 F121 F123 F125 F127 F129 F131 F133 F135">
    <cfRule type="cellIs" dxfId="16" priority="17" operator="equal">
      <formula>0</formula>
    </cfRule>
  </conditionalFormatting>
  <conditionalFormatting sqref="N19 N21 N23 N25 N27 N29 N31 N33 N35 N37 N39 N41 N43 N45 N47 N49 N51 N53 N55 N57 N59 N61 N63 N65 N67 N69 N71 N73 N75 N77 N79 N81 N83 N85 N87 N89 N91 N93 N95 N97 N99 N101 N103 N105 N107 N109 N111 N113 N115 N117 N119 N121 N123 N125 N127 N129 N131 N133 N135">
    <cfRule type="cellIs" dxfId="15" priority="16" operator="equal">
      <formula>0</formula>
    </cfRule>
  </conditionalFormatting>
  <conditionalFormatting sqref="J19 J21 J23 J25 J27 J29 J31 J33 J35 J37 J39 J41 J43 J45 J47 J49 J51 J53 J55 J57 J59 J61 J63 J65 J67 J69 J71 J73 J75 J77 J79 J81 J83 J85 J87 J89 J91 J93 J95 J97 J99 J101 J103 J105 J107 J109 J111 J113 J115 J117 J119 J121 J123 J125 J127 J129 J131 J133 J135">
    <cfRule type="cellIs" dxfId="14" priority="15" operator="equal">
      <formula>0</formula>
    </cfRule>
  </conditionalFormatting>
  <conditionalFormatting sqref="L19 L21 L23 L25 L27 L29 L31 L33 L35 L37 L39 L41 L43 L45 L47 L49 L51 L53 L55 L57 L59 L61 L63 L65 L67 L69 L71 L73 L75 L77 L79 L81 L83 L85 L87 L89 L91 L93 L95 L97 L99 L101 L103 L105 L107 L109 L111 L113 L115 L117 L119 L121 L123 L125 L127 L129 L131 L133 L135">
    <cfRule type="cellIs" dxfId="13" priority="14" operator="equal">
      <formula>0</formula>
    </cfRule>
  </conditionalFormatting>
  <conditionalFormatting sqref="N20 N22 N24 N26 N28 N30 N32 N34 N36 N38 N40 N42 N44 N46 N48 N50 N52 N54 N56 N58 N60 N62 N64 N66 N68 N70 N72 N74 N76 N78 N80 N82 N84 N86 N88 N90 N92 N94 N96 N98 N100 N102 N104 N106 N108 N110 N112 N114 N116 N118 N120 N122 N124 N126 N128 N130 N132 N134 N136">
    <cfRule type="cellIs" dxfId="12" priority="13" operator="equal">
      <formula>0</formula>
    </cfRule>
  </conditionalFormatting>
  <conditionalFormatting sqref="J20 J22 J24 J26 J28 J30 J32 J34 J36 J38 J40 J42 J44 J46 J48 J50 J52 J54 J56 J58 J60 J62 J64 J66 J68 J70 J72 J74 J76 J78 J80 J82 J84 J86 J88 J90 J92 J94 J96 J98 J100 J102 J104 J106 J108 J110 J112 J114 J116 J118 J120 J122 J124 J126 J128 J130 J132 J134 J136">
    <cfRule type="cellIs" dxfId="11" priority="12" operator="equal">
      <formula>0</formula>
    </cfRule>
  </conditionalFormatting>
  <conditionalFormatting sqref="L20 L22 L24 L26 L28 L30 L32 L34 L36 L38 L40 L42 L44 L46 L48 L50 L52 L54 L56 L58 L60 L62 L64 L66 L68 L70 L72 L74 L76 L78 L80 L82 L84 L86 L88 L90 L92 L94 L96 L98 L100 L102 L104 L106 L108 L110 L112 L114 L116 L118 L120 L122 L124 L126 L128 L130 L132 L134 L136">
    <cfRule type="cellIs" dxfId="10" priority="11" operator="equal">
      <formula>0</formula>
    </cfRule>
  </conditionalFormatting>
  <conditionalFormatting sqref="A19:B19 A21:B21 A23:B23 A25:B25 A27:B27 A29:B29 A31:B31 A33:B33 A35:B35 A37:B37 A39:B39 A41:B41 A43:B43 A45:B45 A47:B47 A49:B49 A51:B51 A53:B53 A55:B55 A57:B57 A59:B59 A61:B61 A63:B63 A65:B65 A67:B67 A69:B69 A71:B71 A73:B73 A75:B75 A77:B77 A79:B79 A81:B81 A83:B83 A85:B85 A87:B87 A89:B89 A91:B91 A93:B93 A95:B95 A97:B97 A99:B99 A101:B101 A103:B103 A105:B105 A107:B107 A109:B109 A111:B111 A113:B113 A115:B115 A117:B117 A119:B119 A121:B121 A123:B123 A125:B125 A127:B127 A129:B129 A131:B131 A133:B133 A135:B135">
    <cfRule type="cellIs" dxfId="9" priority="10" operator="equal">
      <formula>0</formula>
    </cfRule>
  </conditionalFormatting>
  <conditionalFormatting sqref="C20:E20 C22:E22 C24:E24 C26:E26 C28:E28 C30:E30 C32:E32 C34:E34 C36:E36 C38:E38 C40:E40 C42:E42 C44:E44 C46:E46 C48:E48 C50:E50 C52:E52 C54:E54 C56:E56 C58:E58 C60:E60 C62:E62 C64:E64 C66:E66 C68:E68 C70:E70 C72:E72 C74:E74 C76:E76 C78:E78 C80:E80 C82:E82 C84:E84 C86:E86 C88:E88 C90:E90 C92:E92 C94:E94 C96:E96 C98:E98 C100:E100 C102:E102 C104:E104 C106:E106 C108:E108 C110:E110 C112:E112 C114:E114 C116:E116 C118:E118 C120:E120 C122:E122 C124:E124 C126:E126 C128:E128 C130:E130 C132:E132 C134:E134 C136:E136">
    <cfRule type="cellIs" dxfId="8" priority="9" operator="equal">
      <formula>0</formula>
    </cfRule>
  </conditionalFormatting>
  <conditionalFormatting sqref="F20 F22 F24 F26 F28 F30 F32 F34 F36 F38 F40 F42 F44 F46 F48 F50 F52 F54 F56 F58 F60 F62 F64 F66 F68 F70 F72 F74 F76 F78 F80 F82 F84 F86 F88 F90 F92 F94 F96 F98 F100 F102 F104 F106 F108 F110 F112 F114 F116 F118 F120 F122 F124 F126 F128 F130 F132 F134 F136">
    <cfRule type="cellIs" dxfId="7" priority="8" operator="equal">
      <formula>0</formula>
    </cfRule>
  </conditionalFormatting>
  <conditionalFormatting sqref="A20:B20 A22:B22 A24:B24 A26:B26 A28:B28 A30:B30 A32:B32 A34:B34 A36:B36 A38:B38 A40:B40 A42:B42 A44:B44 A46:B46 A48:B48 A50:B50 A52:B52 A54:B54 A56:B56 A58:B58 A60:B60 A62:B62 A64:B64 A66:B66 A68:B68 A70:B70 A72:B72 A74:B74 A76:B76 A78:B78 A80:B80 A82:B82 A84:B84 A86:B86 A88:B88 A90:B90 A92:B92 A94:B94 A96:B96 A98:B98 A100:B100 A102:B102 A104:B104 A106:B106 A108:B108 A110:B110 A112:B112 A114:B114 A116:B116 A118:B118 A120:B120 A122:B122 A124:B124 A126:B126 A128:B128 A130:B130 A132:B132 A134:B134 A136:B136">
    <cfRule type="cellIs" dxfId="6" priority="7" operator="equal">
      <formula>0</formula>
    </cfRule>
  </conditionalFormatting>
  <conditionalFormatting sqref="P25">
    <cfRule type="cellIs" dxfId="5" priority="6" operator="equal">
      <formula>0</formula>
    </cfRule>
  </conditionalFormatting>
  <conditionalFormatting sqref="P27">
    <cfRule type="cellIs" dxfId="4" priority="5" operator="equal">
      <formula>0</formula>
    </cfRule>
  </conditionalFormatting>
  <conditionalFormatting sqref="P29">
    <cfRule type="cellIs" dxfId="3" priority="4" operator="equal">
      <formula>0</formula>
    </cfRule>
  </conditionalFormatting>
  <conditionalFormatting sqref="P31">
    <cfRule type="cellIs" dxfId="2" priority="3" operator="equal">
      <formula>0</formula>
    </cfRule>
  </conditionalFormatting>
  <conditionalFormatting sqref="P33">
    <cfRule type="cellIs" dxfId="1" priority="2" operator="equal">
      <formula>0</formula>
    </cfRule>
  </conditionalFormatting>
  <conditionalFormatting sqref="P35">
    <cfRule type="cellIs" dxfId="0" priority="1" operator="equal">
      <formula>0</formula>
    </cfRule>
  </conditionalFormatting>
  <dataValidations count="1">
    <dataValidation type="list" allowBlank="1" showInputMessage="1" showErrorMessage="1" sqref="A17:B136">
      <formula1>$A$5:$A$6</formula1>
    </dataValidation>
  </dataValidations>
  <printOptions horizontalCentered="1"/>
  <pageMargins left="0" right="0" top="0.4" bottom="0.4" header="0.37" footer="0.15"/>
  <pageSetup scale="54" fitToHeight="0" orientation="portrait" r:id="rId1"/>
  <headerFooter scaleWithDoc="0">
    <oddFooter>&amp;R&amp;7Page&amp;P of &amp;N
Version: March 27, 2015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9"/>
  <sheetViews>
    <sheetView view="pageLayout" topLeftCell="E1" zoomScale="80" zoomScaleNormal="100" zoomScalePageLayoutView="80" workbookViewId="0">
      <selection activeCell="M18" sqref="M18:M19"/>
    </sheetView>
  </sheetViews>
  <sheetFormatPr defaultColWidth="8.88671875" defaultRowHeight="15.75"/>
  <cols>
    <col min="1" max="1" width="16.109375" style="102" customWidth="1"/>
    <col min="2" max="2" width="11.88671875" style="102" customWidth="1"/>
    <col min="3" max="3" width="9.77734375" style="102" customWidth="1"/>
    <col min="4" max="5" width="11.5546875" style="102" customWidth="1"/>
    <col min="6" max="7" width="11.21875" style="102" customWidth="1"/>
    <col min="8" max="8" width="9.77734375" style="102" customWidth="1"/>
    <col min="9" max="9" width="9.77734375" style="121" customWidth="1"/>
    <col min="10" max="12" width="12" style="102" customWidth="1"/>
    <col min="13" max="13" width="14.33203125" style="102" customWidth="1"/>
    <col min="14" max="15" width="10.6640625" style="102" customWidth="1"/>
    <col min="16" max="16" width="9.77734375" style="121" customWidth="1"/>
    <col min="17" max="18" width="9.77734375" style="102" customWidth="1"/>
    <col min="19" max="19" width="8.88671875" style="102" customWidth="1"/>
    <col min="20" max="20" width="11.44140625" style="102" customWidth="1"/>
    <col min="21" max="21" width="9.77734375" style="102" customWidth="1"/>
    <col min="22" max="22" width="14.88671875" style="102" customWidth="1"/>
    <col min="23" max="16384" width="8.88671875" style="102"/>
  </cols>
  <sheetData>
    <row r="1" spans="1:22" ht="53.25" customHeight="1" thickBot="1">
      <c r="A1" s="313" t="s">
        <v>35</v>
      </c>
      <c r="B1" s="314"/>
      <c r="C1" s="314"/>
      <c r="D1" s="314"/>
      <c r="E1" s="314"/>
      <c r="F1" s="314"/>
      <c r="G1" s="314"/>
      <c r="H1" s="314"/>
      <c r="I1" s="314"/>
      <c r="J1" s="314"/>
      <c r="K1" s="314"/>
      <c r="L1" s="314"/>
      <c r="M1" s="314"/>
      <c r="N1" s="314"/>
      <c r="O1" s="314"/>
      <c r="P1" s="314"/>
      <c r="Q1" s="314"/>
      <c r="R1" s="314"/>
      <c r="S1" s="314"/>
      <c r="T1" s="314"/>
      <c r="U1" s="314"/>
      <c r="V1" s="315"/>
    </row>
    <row r="2" spans="1:22" ht="33" customHeight="1" thickBot="1">
      <c r="A2" s="316"/>
      <c r="B2" s="318" t="s">
        <v>49</v>
      </c>
      <c r="C2" s="319"/>
      <c r="D2" s="319"/>
      <c r="E2" s="319"/>
      <c r="F2" s="319"/>
      <c r="G2" s="319"/>
      <c r="H2" s="319"/>
      <c r="I2" s="319"/>
      <c r="J2" s="319"/>
      <c r="K2" s="319"/>
      <c r="L2" s="319"/>
      <c r="M2" s="320"/>
      <c r="N2" s="318" t="s">
        <v>50</v>
      </c>
      <c r="O2" s="319"/>
      <c r="P2" s="319"/>
      <c r="Q2" s="319"/>
      <c r="R2" s="319"/>
      <c r="S2" s="319"/>
      <c r="T2" s="320"/>
      <c r="U2" s="103"/>
      <c r="V2" s="104"/>
    </row>
    <row r="3" spans="1:22" ht="53.25" customHeight="1" thickBot="1">
      <c r="A3" s="317"/>
      <c r="B3" s="105" t="s">
        <v>14</v>
      </c>
      <c r="C3" s="106" t="s">
        <v>42</v>
      </c>
      <c r="D3" s="106" t="s">
        <v>58</v>
      </c>
      <c r="E3" s="106" t="s">
        <v>59</v>
      </c>
      <c r="F3" s="106" t="s">
        <v>60</v>
      </c>
      <c r="G3" s="106" t="s">
        <v>61</v>
      </c>
      <c r="H3" s="106" t="s">
        <v>9</v>
      </c>
      <c r="I3" s="107" t="s">
        <v>15</v>
      </c>
      <c r="J3" s="106" t="s">
        <v>16</v>
      </c>
      <c r="K3" s="106" t="s">
        <v>34</v>
      </c>
      <c r="L3" s="106" t="s">
        <v>62</v>
      </c>
      <c r="M3" s="108" t="s">
        <v>18</v>
      </c>
      <c r="N3" s="109" t="s">
        <v>19</v>
      </c>
      <c r="O3" s="110" t="s">
        <v>20</v>
      </c>
      <c r="P3" s="107" t="s">
        <v>15</v>
      </c>
      <c r="Q3" s="106" t="s">
        <v>16</v>
      </c>
      <c r="R3" s="106" t="s">
        <v>21</v>
      </c>
      <c r="S3" s="106" t="s">
        <v>62</v>
      </c>
      <c r="T3" s="111" t="s">
        <v>18</v>
      </c>
      <c r="U3" s="109" t="s">
        <v>22</v>
      </c>
      <c r="V3" s="111" t="s">
        <v>23</v>
      </c>
    </row>
    <row r="4" spans="1:22" ht="17.25" customHeight="1">
      <c r="A4" s="317"/>
      <c r="B4" s="112"/>
      <c r="C4" s="113"/>
      <c r="D4" s="113"/>
      <c r="E4" s="113"/>
      <c r="F4" s="113"/>
      <c r="G4" s="113"/>
      <c r="H4" s="113"/>
      <c r="I4" s="114"/>
      <c r="J4" s="113"/>
      <c r="K4" s="113"/>
      <c r="L4" s="113"/>
      <c r="M4" s="115"/>
      <c r="N4" s="116"/>
      <c r="O4" s="103"/>
      <c r="P4" s="114"/>
      <c r="Q4" s="113"/>
      <c r="R4" s="113"/>
      <c r="S4" s="113"/>
      <c r="T4" s="104"/>
      <c r="U4" s="116"/>
      <c r="V4" s="104"/>
    </row>
    <row r="5" spans="1:22" s="121" customFormat="1" ht="34.5">
      <c r="A5" s="317"/>
      <c r="B5" s="117" t="s">
        <v>63</v>
      </c>
      <c r="C5" s="118">
        <v>55</v>
      </c>
      <c r="D5" s="118">
        <v>50</v>
      </c>
      <c r="E5" s="118">
        <f>90000/2080</f>
        <v>43.269230769230766</v>
      </c>
      <c r="F5" s="118">
        <f>95000/2080</f>
        <v>45.67307692307692</v>
      </c>
      <c r="G5" s="118">
        <f>47000/2080</f>
        <v>22.596153846153847</v>
      </c>
      <c r="H5" s="118">
        <f>38000/2080</f>
        <v>18.26923076923077</v>
      </c>
      <c r="I5" s="118"/>
      <c r="J5" s="118"/>
      <c r="K5" s="118"/>
      <c r="L5" s="118"/>
      <c r="M5" s="119"/>
      <c r="N5" s="120">
        <v>25</v>
      </c>
      <c r="O5" s="118">
        <v>35</v>
      </c>
      <c r="P5" s="118"/>
      <c r="Q5" s="118"/>
      <c r="R5" s="118"/>
      <c r="S5" s="118"/>
      <c r="T5" s="119"/>
      <c r="U5" s="120"/>
      <c r="V5" s="119"/>
    </row>
    <row r="6" spans="1:22" s="121" customFormat="1" ht="17.25">
      <c r="A6" s="122" t="s">
        <v>25</v>
      </c>
      <c r="B6" s="118"/>
      <c r="C6" s="118"/>
      <c r="D6" s="118"/>
      <c r="E6" s="118"/>
      <c r="F6" s="118"/>
      <c r="G6" s="118"/>
      <c r="H6" s="118"/>
      <c r="I6" s="118"/>
      <c r="J6" s="118"/>
      <c r="K6" s="118"/>
      <c r="L6" s="118"/>
      <c r="M6" s="119"/>
      <c r="N6" s="120"/>
      <c r="O6" s="118"/>
      <c r="P6" s="118"/>
      <c r="Q6" s="123"/>
      <c r="R6" s="123"/>
      <c r="S6" s="123"/>
      <c r="T6" s="124"/>
      <c r="U6" s="120"/>
      <c r="V6" s="119"/>
    </row>
    <row r="7" spans="1:22" s="121" customFormat="1" ht="17.25">
      <c r="A7" s="122" t="s">
        <v>26</v>
      </c>
      <c r="B7" s="112" t="s">
        <v>27</v>
      </c>
      <c r="C7" s="103">
        <v>5</v>
      </c>
      <c r="D7" s="103">
        <v>30</v>
      </c>
      <c r="E7" s="103">
        <v>150</v>
      </c>
      <c r="F7" s="103">
        <v>250</v>
      </c>
      <c r="G7" s="103">
        <v>400</v>
      </c>
      <c r="H7" s="103">
        <v>20</v>
      </c>
      <c r="I7" s="103">
        <f>SUM(C7:H7)</f>
        <v>855</v>
      </c>
      <c r="J7" s="123">
        <f>(C5*C7)+(D5*D7)+(E5*E7)+(F5*F7)+(G5*G7)+(H5*H7)</f>
        <v>29087.5</v>
      </c>
      <c r="K7" s="123">
        <f>J7*1.884</f>
        <v>54800.85</v>
      </c>
      <c r="L7" s="123">
        <f>(J7+K7)*0.07</f>
        <v>5872.1845000000012</v>
      </c>
      <c r="M7" s="123">
        <f>SUM(J7:L7)</f>
        <v>89760.534500000009</v>
      </c>
      <c r="N7" s="116">
        <v>8</v>
      </c>
      <c r="O7" s="103">
        <v>10</v>
      </c>
      <c r="P7" s="103">
        <f>N7+O7</f>
        <v>18</v>
      </c>
      <c r="Q7" s="123">
        <f>(N5*N7)+(O5*O7)</f>
        <v>550</v>
      </c>
      <c r="R7" s="123">
        <f>Q7*1.32</f>
        <v>726</v>
      </c>
      <c r="S7" s="123">
        <f>(Q7+R7)*0.07</f>
        <v>89.320000000000007</v>
      </c>
      <c r="T7" s="124">
        <f>SUM(Q7:S7)</f>
        <v>1365.32</v>
      </c>
      <c r="U7" s="116">
        <f>I7+P7</f>
        <v>873</v>
      </c>
      <c r="V7" s="124">
        <f>M7+T7</f>
        <v>91125.854500000016</v>
      </c>
    </row>
    <row r="8" spans="1:22" ht="17.25">
      <c r="A8" s="122" t="s">
        <v>30</v>
      </c>
      <c r="B8" s="112" t="s">
        <v>27</v>
      </c>
      <c r="C8" s="103">
        <v>8</v>
      </c>
      <c r="D8" s="103">
        <v>24</v>
      </c>
      <c r="E8" s="103">
        <v>281</v>
      </c>
      <c r="F8" s="103">
        <v>324</v>
      </c>
      <c r="G8" s="103">
        <v>454</v>
      </c>
      <c r="H8" s="103">
        <v>40</v>
      </c>
      <c r="I8" s="103">
        <f>SUM(C8:H8)</f>
        <v>1131</v>
      </c>
      <c r="J8" s="123">
        <f>(C5*C8)+(D5*D8)+(E5*E8)+(F5*F8)+(G5*G8)+(H5*H8)</f>
        <v>39586.153846153844</v>
      </c>
      <c r="K8" s="123">
        <f>J8*1.884</f>
        <v>74580.313846153833</v>
      </c>
      <c r="L8" s="123">
        <f>(J8+K8)*0.07</f>
        <v>7991.6527384615383</v>
      </c>
      <c r="M8" s="123">
        <f>SUM(J8:L8)</f>
        <v>122158.12043076921</v>
      </c>
      <c r="N8" s="116"/>
      <c r="O8" s="103"/>
      <c r="P8" s="103">
        <f>N8+O8</f>
        <v>0</v>
      </c>
      <c r="Q8" s="123">
        <f>(N5*N8)+(O5*O8)</f>
        <v>0</v>
      </c>
      <c r="R8" s="123">
        <f t="shared" ref="R8:R9" si="0">Q8*1.32</f>
        <v>0</v>
      </c>
      <c r="S8" s="123">
        <f>(Q8+R8)*0.07</f>
        <v>0</v>
      </c>
      <c r="T8" s="124">
        <f t="shared" ref="T8:T9" si="1">SUM(Q8:S8)</f>
        <v>0</v>
      </c>
      <c r="U8" s="116">
        <f>I8+P8</f>
        <v>1131</v>
      </c>
      <c r="V8" s="124">
        <f>M8+T8</f>
        <v>122158.12043076921</v>
      </c>
    </row>
    <row r="9" spans="1:22" s="128" customFormat="1" ht="18" thickBot="1">
      <c r="A9" s="125" t="s">
        <v>41</v>
      </c>
      <c r="B9" s="112" t="s">
        <v>27</v>
      </c>
      <c r="C9" s="126">
        <v>4</v>
      </c>
      <c r="D9" s="126">
        <v>30</v>
      </c>
      <c r="E9" s="126">
        <v>150</v>
      </c>
      <c r="F9" s="126">
        <v>250</v>
      </c>
      <c r="G9" s="126">
        <v>400</v>
      </c>
      <c r="H9" s="126">
        <v>20</v>
      </c>
      <c r="I9" s="126">
        <f>SUM(C9:H9)</f>
        <v>854</v>
      </c>
      <c r="J9" s="123">
        <f>(C5*C9)+(D5*D9)+(E5*E9)+(F5*F9)+(G5*G9)+(H5*H9)</f>
        <v>29032.5</v>
      </c>
      <c r="K9" s="123">
        <f>J9*1.884</f>
        <v>54697.229999999996</v>
      </c>
      <c r="L9" s="123">
        <f>(J9+K9)*0.07</f>
        <v>5861.0811000000003</v>
      </c>
      <c r="M9" s="123">
        <f>SUM(J9:L9)</f>
        <v>89590.811099999992</v>
      </c>
      <c r="N9" s="127"/>
      <c r="O9" s="126"/>
      <c r="P9" s="103">
        <f>N9+O9</f>
        <v>0</v>
      </c>
      <c r="Q9" s="123">
        <f>(N5*N9)+(O5*O9)</f>
        <v>0</v>
      </c>
      <c r="R9" s="123">
        <f t="shared" si="0"/>
        <v>0</v>
      </c>
      <c r="S9" s="123">
        <f>(Q9+R9)*0.07</f>
        <v>0</v>
      </c>
      <c r="T9" s="124">
        <f t="shared" si="1"/>
        <v>0</v>
      </c>
      <c r="U9" s="116">
        <f>I9+P9</f>
        <v>854</v>
      </c>
      <c r="V9" s="124">
        <f>M9+T9</f>
        <v>89590.811099999992</v>
      </c>
    </row>
    <row r="10" spans="1:22" s="133" customFormat="1" ht="18.75" thickTop="1" thickBot="1">
      <c r="A10" s="129" t="s">
        <v>28</v>
      </c>
      <c r="B10" s="130"/>
      <c r="C10" s="131">
        <f t="shared" ref="C10:N10" si="2">SUM(C7:C9)</f>
        <v>17</v>
      </c>
      <c r="D10" s="131">
        <f t="shared" si="2"/>
        <v>84</v>
      </c>
      <c r="E10" s="131">
        <f t="shared" si="2"/>
        <v>581</v>
      </c>
      <c r="F10" s="131">
        <f t="shared" si="2"/>
        <v>824</v>
      </c>
      <c r="G10" s="131">
        <f t="shared" si="2"/>
        <v>1254</v>
      </c>
      <c r="H10" s="131">
        <f t="shared" si="2"/>
        <v>80</v>
      </c>
      <c r="I10" s="131">
        <f t="shared" si="2"/>
        <v>2840</v>
      </c>
      <c r="J10" s="77">
        <f t="shared" si="2"/>
        <v>97706.153846153844</v>
      </c>
      <c r="K10" s="77">
        <f t="shared" si="2"/>
        <v>184078.39384615381</v>
      </c>
      <c r="L10" s="77">
        <f t="shared" si="2"/>
        <v>19724.918338461539</v>
      </c>
      <c r="M10" s="77">
        <f t="shared" si="2"/>
        <v>301509.46603076922</v>
      </c>
      <c r="N10" s="132">
        <f t="shared" si="2"/>
        <v>8</v>
      </c>
      <c r="O10" s="132">
        <f t="shared" ref="O10:T10" si="3">SUM(O7:O9)</f>
        <v>10</v>
      </c>
      <c r="P10" s="132">
        <f t="shared" si="3"/>
        <v>18</v>
      </c>
      <c r="Q10" s="78">
        <f t="shared" si="3"/>
        <v>550</v>
      </c>
      <c r="R10" s="78">
        <f t="shared" si="3"/>
        <v>726</v>
      </c>
      <c r="S10" s="78">
        <f t="shared" si="3"/>
        <v>89.320000000000007</v>
      </c>
      <c r="T10" s="78">
        <f t="shared" si="3"/>
        <v>1365.32</v>
      </c>
      <c r="U10" s="132">
        <f>I10+P10</f>
        <v>2858</v>
      </c>
      <c r="V10" s="78">
        <f>SUM(V7:V9)</f>
        <v>302874.78603076923</v>
      </c>
    </row>
    <row r="11" spans="1:22" ht="17.25">
      <c r="A11" s="122" t="s">
        <v>29</v>
      </c>
      <c r="B11" s="116"/>
      <c r="C11" s="103"/>
      <c r="D11" s="103"/>
      <c r="E11" s="103"/>
      <c r="F11" s="103"/>
      <c r="G11" s="103"/>
      <c r="H11" s="103"/>
      <c r="I11" s="103"/>
      <c r="J11" s="103"/>
      <c r="K11" s="123"/>
      <c r="L11" s="123"/>
      <c r="M11" s="124">
        <f t="shared" ref="M11:M13" si="4">SUM(J11:L11)</f>
        <v>0</v>
      </c>
      <c r="N11" s="116"/>
      <c r="O11" s="103"/>
      <c r="P11" s="103"/>
      <c r="Q11" s="103"/>
      <c r="R11" s="123"/>
      <c r="S11" s="123"/>
      <c r="T11" s="124"/>
      <c r="U11" s="116"/>
      <c r="V11" s="104"/>
    </row>
    <row r="12" spans="1:22" ht="17.25">
      <c r="A12" s="122" t="s">
        <v>26</v>
      </c>
      <c r="B12" s="112" t="s">
        <v>27</v>
      </c>
      <c r="C12" s="103">
        <v>10</v>
      </c>
      <c r="D12" s="103">
        <v>20</v>
      </c>
      <c r="E12" s="103">
        <v>40</v>
      </c>
      <c r="F12" s="103">
        <v>50</v>
      </c>
      <c r="G12" s="103">
        <v>50</v>
      </c>
      <c r="H12" s="103">
        <v>10</v>
      </c>
      <c r="I12" s="103">
        <f>SUM(C12:H12)</f>
        <v>180</v>
      </c>
      <c r="J12" s="123">
        <f>(C5*C12)+(D5*D12)+(E5*E12)+(F5*F12)+(G5*G12)+(H5*H12)</f>
        <v>6876.9230769230762</v>
      </c>
      <c r="K12" s="123">
        <f>J12*1.884</f>
        <v>12956.123076923075</v>
      </c>
      <c r="L12" s="123">
        <f>(J12+K12)*0.07</f>
        <v>1388.3132307692308</v>
      </c>
      <c r="M12" s="124">
        <f t="shared" si="4"/>
        <v>21221.359384615385</v>
      </c>
      <c r="N12" s="116">
        <v>5</v>
      </c>
      <c r="O12" s="103">
        <v>7</v>
      </c>
      <c r="P12" s="103">
        <f>SUM(N12:O12)</f>
        <v>12</v>
      </c>
      <c r="Q12" s="123">
        <f>(N5*N12)+(O5*O12)</f>
        <v>370</v>
      </c>
      <c r="R12" s="123">
        <f t="shared" ref="R12:R13" si="5">Q12*1.32</f>
        <v>488.40000000000003</v>
      </c>
      <c r="S12" s="123">
        <f>(Q12+R12)*0.07</f>
        <v>60.088000000000015</v>
      </c>
      <c r="T12" s="124">
        <f>SUM(Q12:S12)</f>
        <v>918.48800000000006</v>
      </c>
      <c r="U12" s="116">
        <f>I12+P12</f>
        <v>192</v>
      </c>
      <c r="V12" s="124">
        <f>M12+T12</f>
        <v>22139.847384615387</v>
      </c>
    </row>
    <row r="13" spans="1:22" s="128" customFormat="1" ht="18" thickBot="1">
      <c r="A13" s="125" t="s">
        <v>30</v>
      </c>
      <c r="B13" s="112" t="s">
        <v>27</v>
      </c>
      <c r="C13" s="126">
        <v>10</v>
      </c>
      <c r="D13" s="126">
        <v>20</v>
      </c>
      <c r="E13" s="126">
        <v>40</v>
      </c>
      <c r="F13" s="126">
        <v>50</v>
      </c>
      <c r="G13" s="126">
        <v>50</v>
      </c>
      <c r="H13" s="126">
        <v>10</v>
      </c>
      <c r="I13" s="126">
        <f>SUM(C13:H13)</f>
        <v>180</v>
      </c>
      <c r="J13" s="123">
        <f>(C5*C13)+(D5*D13)+(E5*E13)+(F5*F13)+(G5*G13)+(H5*H13)</f>
        <v>6876.9230769230762</v>
      </c>
      <c r="K13" s="134">
        <f>J13*1.884</f>
        <v>12956.123076923075</v>
      </c>
      <c r="L13" s="123">
        <f>(J13+K13)*0.07</f>
        <v>1388.3132307692308</v>
      </c>
      <c r="M13" s="135">
        <f t="shared" si="4"/>
        <v>21221.359384615385</v>
      </c>
      <c r="N13" s="127"/>
      <c r="O13" s="126"/>
      <c r="P13" s="126">
        <f>SUM(N13:O13)</f>
        <v>0</v>
      </c>
      <c r="Q13" s="123">
        <f>(N5*N13)+(O5*O13)</f>
        <v>0</v>
      </c>
      <c r="R13" s="134">
        <f t="shared" si="5"/>
        <v>0</v>
      </c>
      <c r="S13" s="123">
        <f>(Q13+R13)*0.07</f>
        <v>0</v>
      </c>
      <c r="T13" s="135">
        <f t="shared" ref="T13" si="6">SUM(Q13:S13)</f>
        <v>0</v>
      </c>
      <c r="U13" s="127">
        <f t="shared" ref="U13:U14" si="7">I13+P13</f>
        <v>180</v>
      </c>
      <c r="V13" s="135">
        <f>M13+T13</f>
        <v>21221.359384615385</v>
      </c>
    </row>
    <row r="14" spans="1:22" s="141" customFormat="1" ht="18.75" thickTop="1" thickBot="1">
      <c r="A14" s="136" t="s">
        <v>31</v>
      </c>
      <c r="B14" s="137"/>
      <c r="C14" s="138">
        <f>SUM(C12:C13)</f>
        <v>20</v>
      </c>
      <c r="D14" s="138">
        <f t="shared" ref="D14:H14" si="8">SUM(D12:D13)</f>
        <v>40</v>
      </c>
      <c r="E14" s="138">
        <f t="shared" si="8"/>
        <v>80</v>
      </c>
      <c r="F14" s="138">
        <f t="shared" si="8"/>
        <v>100</v>
      </c>
      <c r="G14" s="138">
        <f t="shared" si="8"/>
        <v>100</v>
      </c>
      <c r="H14" s="138">
        <f t="shared" si="8"/>
        <v>20</v>
      </c>
      <c r="I14" s="138">
        <f>SUM(I12:I13)</f>
        <v>360</v>
      </c>
      <c r="J14" s="139">
        <f>SUM(J12:J13)</f>
        <v>13753.846153846152</v>
      </c>
      <c r="K14" s="139">
        <f>SUM(K12:K13)</f>
        <v>25912.24615384615</v>
      </c>
      <c r="L14" s="139">
        <f>SUM(L12:L13)</f>
        <v>2776.6264615384616</v>
      </c>
      <c r="M14" s="139">
        <f>SUM(M12:M13)</f>
        <v>42442.718769230771</v>
      </c>
      <c r="N14" s="137">
        <f t="shared" ref="N14:T14" si="9">SUM(N12:N13)</f>
        <v>5</v>
      </c>
      <c r="O14" s="138">
        <f t="shared" si="9"/>
        <v>7</v>
      </c>
      <c r="P14" s="138">
        <f t="shared" si="9"/>
        <v>12</v>
      </c>
      <c r="Q14" s="139">
        <f t="shared" si="9"/>
        <v>370</v>
      </c>
      <c r="R14" s="139">
        <f t="shared" si="9"/>
        <v>488.40000000000003</v>
      </c>
      <c r="S14" s="139">
        <f t="shared" si="9"/>
        <v>60.088000000000015</v>
      </c>
      <c r="T14" s="140">
        <f t="shared" si="9"/>
        <v>918.48800000000006</v>
      </c>
      <c r="U14" s="137">
        <f t="shared" si="7"/>
        <v>372</v>
      </c>
      <c r="V14" s="140">
        <f>M14+T14</f>
        <v>43361.206769230768</v>
      </c>
    </row>
    <row r="15" spans="1:22" ht="18" thickTop="1">
      <c r="A15" s="122" t="s">
        <v>12</v>
      </c>
      <c r="B15" s="116"/>
      <c r="C15" s="103">
        <f>(SUM(C7:C14))/2</f>
        <v>37</v>
      </c>
      <c r="D15" s="103">
        <f t="shared" ref="D15:H15" si="10">(SUM(D7:D14))/2</f>
        <v>124</v>
      </c>
      <c r="E15" s="103">
        <f t="shared" si="10"/>
        <v>661</v>
      </c>
      <c r="F15" s="103">
        <f t="shared" si="10"/>
        <v>924</v>
      </c>
      <c r="G15" s="103">
        <f t="shared" si="10"/>
        <v>1354</v>
      </c>
      <c r="H15" s="103">
        <f t="shared" si="10"/>
        <v>100</v>
      </c>
      <c r="I15" s="103">
        <f>SUM(I14,I10)</f>
        <v>3200</v>
      </c>
      <c r="J15" s="123">
        <f>SUM(J7:J14)/2</f>
        <v>111459.99999999999</v>
      </c>
      <c r="K15" s="123">
        <f>SUM(K7:K14)/2</f>
        <v>209990.63999999996</v>
      </c>
      <c r="L15" s="123">
        <f>SUM(L7:L14)/2</f>
        <v>22501.5448</v>
      </c>
      <c r="M15" s="124">
        <f>SUM(J15:L15)</f>
        <v>343952.18479999993</v>
      </c>
      <c r="N15" s="116">
        <f>SUM(N14,N10)</f>
        <v>13</v>
      </c>
      <c r="O15" s="103">
        <f>SUM(O14,O10)</f>
        <v>17</v>
      </c>
      <c r="P15" s="103">
        <f>SUM(P14,P10)</f>
        <v>30</v>
      </c>
      <c r="Q15" s="123">
        <f>SUM(Q7:Q14)/2</f>
        <v>920</v>
      </c>
      <c r="R15" s="123">
        <f>SUM(R7:R14)/2</f>
        <v>1214.4000000000001</v>
      </c>
      <c r="S15" s="123">
        <f>SUM(S7:S14)/2</f>
        <v>149.40800000000002</v>
      </c>
      <c r="T15" s="123">
        <f>SUM(T7:T14)/2</f>
        <v>2283.808</v>
      </c>
      <c r="U15" s="116">
        <f>(SUM(U7:U14))/2</f>
        <v>3230</v>
      </c>
      <c r="V15" s="124">
        <f>M15+T15</f>
        <v>346235.99279999995</v>
      </c>
    </row>
    <row r="16" spans="1:22" ht="17.25">
      <c r="A16" s="122"/>
      <c r="B16" s="116"/>
      <c r="C16" s="103"/>
      <c r="D16" s="103"/>
      <c r="E16" s="103"/>
      <c r="F16" s="103"/>
      <c r="G16" s="103"/>
      <c r="H16" s="103"/>
      <c r="I16" s="103"/>
      <c r="J16" s="123"/>
      <c r="K16" s="123"/>
      <c r="L16" s="123"/>
      <c r="M16" s="123"/>
      <c r="N16" s="116"/>
      <c r="O16" s="103"/>
      <c r="P16" s="103"/>
      <c r="Q16" s="123"/>
      <c r="R16" s="123"/>
      <c r="S16" s="123"/>
      <c r="T16" s="123"/>
      <c r="U16" s="116"/>
      <c r="V16" s="124"/>
    </row>
    <row r="17" spans="1:22" ht="17.25">
      <c r="A17" s="122" t="s">
        <v>32</v>
      </c>
      <c r="B17" s="116"/>
      <c r="C17" s="103"/>
      <c r="D17" s="103"/>
      <c r="E17" s="103"/>
      <c r="F17" s="103"/>
      <c r="G17" s="103"/>
      <c r="H17" s="103"/>
      <c r="I17" s="103"/>
      <c r="J17" s="103"/>
      <c r="K17" s="103"/>
      <c r="L17" s="103"/>
      <c r="M17" s="123"/>
      <c r="N17" s="116"/>
      <c r="O17" s="103"/>
      <c r="P17" s="103"/>
      <c r="Q17" s="118"/>
      <c r="R17" s="103"/>
      <c r="S17" s="103"/>
      <c r="T17" s="104"/>
      <c r="U17" s="116"/>
      <c r="V17" s="124"/>
    </row>
    <row r="18" spans="1:22" ht="17.25">
      <c r="A18" s="122" t="s">
        <v>26</v>
      </c>
      <c r="B18" s="116"/>
      <c r="C18" s="103"/>
      <c r="D18" s="103"/>
      <c r="E18" s="103"/>
      <c r="F18" s="103"/>
      <c r="G18" s="103"/>
      <c r="H18" s="103"/>
      <c r="I18" s="103"/>
      <c r="J18" s="103"/>
      <c r="K18" s="103"/>
      <c r="L18" s="103"/>
      <c r="M18" s="123">
        <v>2000</v>
      </c>
      <c r="N18" s="116"/>
      <c r="O18" s="103"/>
      <c r="P18" s="103"/>
      <c r="Q18" s="118"/>
      <c r="R18" s="103"/>
      <c r="S18" s="103"/>
      <c r="T18" s="104"/>
      <c r="U18" s="116"/>
      <c r="V18" s="124">
        <f>M18</f>
        <v>2000</v>
      </c>
    </row>
    <row r="19" spans="1:22" ht="18" thickBot="1">
      <c r="A19" s="122" t="s">
        <v>30</v>
      </c>
      <c r="B19" s="116"/>
      <c r="C19" s="103"/>
      <c r="D19" s="103"/>
      <c r="E19" s="103"/>
      <c r="F19" s="103"/>
      <c r="G19" s="103"/>
      <c r="H19" s="103"/>
      <c r="I19" s="103"/>
      <c r="J19" s="103"/>
      <c r="K19" s="103"/>
      <c r="L19" s="103"/>
      <c r="M19" s="123"/>
      <c r="N19" s="116"/>
      <c r="O19" s="103"/>
      <c r="P19" s="103"/>
      <c r="Q19" s="118"/>
      <c r="R19" s="103"/>
      <c r="S19" s="103"/>
      <c r="T19" s="142">
        <v>1000</v>
      </c>
      <c r="U19" s="116"/>
      <c r="V19" s="124">
        <f>T19</f>
        <v>1000</v>
      </c>
    </row>
    <row r="20" spans="1:22" ht="18.75" thickTop="1" thickBot="1">
      <c r="A20" s="136" t="s">
        <v>144</v>
      </c>
      <c r="B20" s="137"/>
      <c r="C20" s="138">
        <f>SUM(C18:C19)</f>
        <v>0</v>
      </c>
      <c r="D20" s="138">
        <f t="shared" ref="D20:H20" si="11">SUM(D18:D19)</f>
        <v>0</v>
      </c>
      <c r="E20" s="138">
        <f t="shared" si="11"/>
        <v>0</v>
      </c>
      <c r="F20" s="138">
        <f t="shared" si="11"/>
        <v>0</v>
      </c>
      <c r="G20" s="138">
        <f t="shared" si="11"/>
        <v>0</v>
      </c>
      <c r="H20" s="138">
        <f t="shared" si="11"/>
        <v>0</v>
      </c>
      <c r="I20" s="138">
        <f>SUM(I18:I19)</f>
        <v>0</v>
      </c>
      <c r="J20" s="139">
        <f>SUM(J18:J19)</f>
        <v>0</v>
      </c>
      <c r="K20" s="139">
        <f>SUM(K18:K19)</f>
        <v>0</v>
      </c>
      <c r="L20" s="139">
        <f>SUM(L18:L19)</f>
        <v>0</v>
      </c>
      <c r="M20" s="139">
        <f>SUM(M18:M19)</f>
        <v>2000</v>
      </c>
      <c r="N20" s="137">
        <f t="shared" ref="N20:T20" si="12">SUM(N18:N19)</f>
        <v>0</v>
      </c>
      <c r="O20" s="138">
        <f t="shared" si="12"/>
        <v>0</v>
      </c>
      <c r="P20" s="138">
        <f t="shared" si="12"/>
        <v>0</v>
      </c>
      <c r="Q20" s="139">
        <f t="shared" si="12"/>
        <v>0</v>
      </c>
      <c r="R20" s="139">
        <f t="shared" si="12"/>
        <v>0</v>
      </c>
      <c r="S20" s="139">
        <f t="shared" si="12"/>
        <v>0</v>
      </c>
      <c r="T20" s="140">
        <f t="shared" si="12"/>
        <v>1000</v>
      </c>
      <c r="U20" s="137"/>
      <c r="V20" s="140">
        <f>M20+T20</f>
        <v>3000</v>
      </c>
    </row>
    <row r="21" spans="1:22" s="148" customFormat="1" ht="18.75" thickTop="1" thickBot="1">
      <c r="A21" s="143" t="s">
        <v>33</v>
      </c>
      <c r="B21" s="144"/>
      <c r="C21" s="145"/>
      <c r="D21" s="145"/>
      <c r="E21" s="145"/>
      <c r="F21" s="145"/>
      <c r="G21" s="145"/>
      <c r="H21" s="145"/>
      <c r="I21" s="145"/>
      <c r="J21" s="145"/>
      <c r="K21" s="145"/>
      <c r="L21" s="145"/>
      <c r="M21" s="146">
        <f>SUM(M15+M20)</f>
        <v>345952.18479999993</v>
      </c>
      <c r="N21" s="144"/>
      <c r="O21" s="145"/>
      <c r="P21" s="145"/>
      <c r="Q21" s="147"/>
      <c r="R21" s="145"/>
      <c r="S21" s="145"/>
      <c r="T21" s="146">
        <f>SUM(T15+T20)</f>
        <v>3283.808</v>
      </c>
      <c r="U21" s="144"/>
      <c r="V21" s="146">
        <f>SUM(V15+V20)</f>
        <v>349235.99279999995</v>
      </c>
    </row>
    <row r="22" spans="1:22" ht="15">
      <c r="I22" s="102"/>
      <c r="P22" s="102"/>
    </row>
    <row r="23" spans="1:22" ht="15">
      <c r="C23" s="149"/>
      <c r="D23" s="149"/>
      <c r="E23" s="149"/>
      <c r="F23" s="149"/>
      <c r="G23" s="149"/>
      <c r="H23" s="149"/>
      <c r="I23" s="149"/>
      <c r="P23" s="102"/>
    </row>
    <row r="24" spans="1:22" ht="15">
      <c r="I24" s="102"/>
      <c r="M24" s="149"/>
      <c r="P24" s="102"/>
    </row>
    <row r="25" spans="1:22" ht="15">
      <c r="I25" s="102"/>
      <c r="P25" s="102"/>
    </row>
    <row r="26" spans="1:22" ht="15">
      <c r="I26" s="102"/>
      <c r="P26" s="102"/>
    </row>
    <row r="27" spans="1:22" ht="15">
      <c r="I27" s="102"/>
      <c r="P27" s="102"/>
    </row>
    <row r="28" spans="1:22" ht="15">
      <c r="I28" s="102"/>
      <c r="P28" s="102"/>
    </row>
    <row r="29" spans="1:22" ht="15">
      <c r="I29" s="102"/>
      <c r="P29" s="102"/>
    </row>
    <row r="30" spans="1:22" ht="15">
      <c r="I30" s="102"/>
      <c r="P30" s="102"/>
    </row>
    <row r="31" spans="1:22" ht="15">
      <c r="I31" s="102"/>
      <c r="P31" s="102"/>
    </row>
    <row r="32" spans="1:22" ht="15">
      <c r="I32" s="102"/>
      <c r="P32" s="102"/>
    </row>
    <row r="33" spans="9:16" ht="15">
      <c r="I33" s="102"/>
      <c r="P33" s="102"/>
    </row>
    <row r="34" spans="9:16" ht="15">
      <c r="I34" s="102"/>
      <c r="P34" s="102"/>
    </row>
    <row r="35" spans="9:16" ht="15">
      <c r="I35" s="102"/>
      <c r="P35" s="102"/>
    </row>
    <row r="36" spans="9:16" ht="15">
      <c r="I36" s="102"/>
      <c r="P36" s="102"/>
    </row>
    <row r="37" spans="9:16" ht="15">
      <c r="I37" s="102"/>
      <c r="P37" s="102"/>
    </row>
    <row r="38" spans="9:16" ht="15">
      <c r="I38" s="102"/>
      <c r="P38" s="102"/>
    </row>
    <row r="39" spans="9:16" ht="15">
      <c r="I39" s="102"/>
      <c r="P39" s="102"/>
    </row>
  </sheetData>
  <mergeCells count="4">
    <mergeCell ref="A1:V1"/>
    <mergeCell ref="A2:A5"/>
    <mergeCell ref="B2:M2"/>
    <mergeCell ref="N2:T2"/>
  </mergeCells>
  <pageMargins left="0.2" right="0.2" top="0.75" bottom="0.75" header="0.3" footer="0.3"/>
  <pageSetup scale="45" fitToHeight="0" orientation="landscape" r:id="rId1"/>
  <headerFooter>
    <oddHeader>&amp;CSAMPLE COST PROPOSAL</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4"/>
  <sheetViews>
    <sheetView view="pageLayout" topLeftCell="A4" zoomScale="80" zoomScaleNormal="100" zoomScalePageLayoutView="80" workbookViewId="0">
      <selection activeCell="B25" sqref="B25"/>
    </sheetView>
  </sheetViews>
  <sheetFormatPr defaultColWidth="8.88671875" defaultRowHeight="15.75"/>
  <cols>
    <col min="1" max="1" width="16.109375" style="102" customWidth="1"/>
    <col min="2" max="2" width="11.88671875" style="102" customWidth="1"/>
    <col min="3" max="3" width="9.77734375" style="102" customWidth="1"/>
    <col min="4" max="7" width="11.21875" style="102" customWidth="1"/>
    <col min="8" max="8" width="9.77734375" style="102" customWidth="1"/>
    <col min="9" max="9" width="9.77734375" style="121" customWidth="1"/>
    <col min="10" max="11" width="14.88671875" style="102" customWidth="1"/>
    <col min="12" max="12" width="9.77734375" style="102" customWidth="1"/>
    <col min="13" max="13" width="9.77734375" style="121" customWidth="1"/>
    <col min="14" max="14" width="13" style="102" customWidth="1"/>
    <col min="15" max="15" width="9.77734375" style="102" customWidth="1"/>
    <col min="16" max="16" width="14.44140625" style="102" customWidth="1"/>
    <col min="17" max="16384" width="8.88671875" style="102"/>
  </cols>
  <sheetData>
    <row r="1" spans="1:16" ht="53.25" customHeight="1" thickBot="1">
      <c r="A1" s="313" t="s">
        <v>35</v>
      </c>
      <c r="B1" s="314"/>
      <c r="C1" s="314"/>
      <c r="D1" s="314"/>
      <c r="E1" s="314"/>
      <c r="F1" s="314"/>
      <c r="G1" s="314"/>
      <c r="H1" s="314"/>
      <c r="I1" s="314"/>
      <c r="J1" s="314"/>
      <c r="K1" s="314"/>
      <c r="L1" s="314"/>
      <c r="M1" s="314"/>
      <c r="N1" s="314"/>
      <c r="O1" s="314"/>
      <c r="P1" s="315"/>
    </row>
    <row r="2" spans="1:16" ht="33" customHeight="1" thickBot="1">
      <c r="A2" s="316"/>
      <c r="B2" s="318" t="s">
        <v>49</v>
      </c>
      <c r="C2" s="319"/>
      <c r="D2" s="319"/>
      <c r="E2" s="319"/>
      <c r="F2" s="319"/>
      <c r="G2" s="319"/>
      <c r="H2" s="319"/>
      <c r="I2" s="319"/>
      <c r="J2" s="320"/>
      <c r="K2" s="318" t="s">
        <v>50</v>
      </c>
      <c r="L2" s="319"/>
      <c r="M2" s="319"/>
      <c r="N2" s="320"/>
      <c r="O2" s="103"/>
      <c r="P2" s="104"/>
    </row>
    <row r="3" spans="1:16" ht="54.75" customHeight="1" thickBot="1">
      <c r="A3" s="317"/>
      <c r="B3" s="105" t="s">
        <v>14</v>
      </c>
      <c r="C3" s="106" t="s">
        <v>42</v>
      </c>
      <c r="D3" s="106" t="s">
        <v>58</v>
      </c>
      <c r="E3" s="106" t="s">
        <v>59</v>
      </c>
      <c r="F3" s="106" t="s">
        <v>60</v>
      </c>
      <c r="G3" s="106" t="s">
        <v>61</v>
      </c>
      <c r="H3" s="106" t="s">
        <v>9</v>
      </c>
      <c r="I3" s="107" t="s">
        <v>15</v>
      </c>
      <c r="J3" s="108" t="s">
        <v>18</v>
      </c>
      <c r="K3" s="109" t="s">
        <v>19</v>
      </c>
      <c r="L3" s="110" t="s">
        <v>20</v>
      </c>
      <c r="M3" s="107" t="s">
        <v>15</v>
      </c>
      <c r="N3" s="111" t="s">
        <v>18</v>
      </c>
      <c r="O3" s="109" t="s">
        <v>22</v>
      </c>
      <c r="P3" s="111" t="s">
        <v>23</v>
      </c>
    </row>
    <row r="4" spans="1:16" ht="17.25" customHeight="1">
      <c r="A4" s="317"/>
      <c r="B4" s="112"/>
      <c r="C4" s="113"/>
      <c r="D4" s="113"/>
      <c r="E4" s="113"/>
      <c r="F4" s="113"/>
      <c r="G4" s="113"/>
      <c r="H4" s="113"/>
      <c r="I4" s="114"/>
      <c r="J4" s="115"/>
      <c r="K4" s="116"/>
      <c r="L4" s="103"/>
      <c r="M4" s="114"/>
      <c r="N4" s="104"/>
      <c r="O4" s="116"/>
      <c r="P4" s="104"/>
    </row>
    <row r="5" spans="1:16" s="121" customFormat="1" ht="51.75">
      <c r="A5" s="317"/>
      <c r="B5" s="117" t="s">
        <v>57</v>
      </c>
      <c r="C5" s="118">
        <v>169.73099999999999</v>
      </c>
      <c r="D5" s="118">
        <v>154.29945000000001</v>
      </c>
      <c r="E5" s="118">
        <v>133.52000000000001</v>
      </c>
      <c r="F5" s="118">
        <v>140.93</v>
      </c>
      <c r="G5" s="118">
        <v>69.739999999999995</v>
      </c>
      <c r="H5" s="118">
        <v>56.35</v>
      </c>
      <c r="I5" s="118"/>
      <c r="J5" s="119"/>
      <c r="K5" s="120">
        <v>62.064999999999998</v>
      </c>
      <c r="L5" s="118">
        <v>86.88</v>
      </c>
      <c r="M5" s="118"/>
      <c r="N5" s="119"/>
      <c r="O5" s="120"/>
      <c r="P5" s="119"/>
    </row>
    <row r="6" spans="1:16" s="121" customFormat="1" ht="17.25">
      <c r="A6" s="122" t="s">
        <v>25</v>
      </c>
      <c r="B6" s="118"/>
      <c r="C6" s="118"/>
      <c r="D6" s="118"/>
      <c r="E6" s="118"/>
      <c r="F6" s="118"/>
      <c r="G6" s="118"/>
      <c r="H6" s="118"/>
      <c r="I6" s="118"/>
      <c r="J6" s="119"/>
      <c r="K6" s="120"/>
      <c r="L6" s="118"/>
      <c r="M6" s="118"/>
      <c r="N6" s="124"/>
      <c r="O6" s="120"/>
      <c r="P6" s="119"/>
    </row>
    <row r="7" spans="1:16" s="121" customFormat="1" ht="17.25">
      <c r="A7" s="122" t="s">
        <v>26</v>
      </c>
      <c r="B7" s="112" t="s">
        <v>27</v>
      </c>
      <c r="C7" s="103">
        <v>5</v>
      </c>
      <c r="D7" s="103">
        <v>30</v>
      </c>
      <c r="E7" s="103">
        <v>150</v>
      </c>
      <c r="F7" s="103">
        <v>250</v>
      </c>
      <c r="G7" s="103">
        <v>400</v>
      </c>
      <c r="H7" s="103">
        <v>20</v>
      </c>
      <c r="I7" s="103">
        <f>SUM(C7:H7)</f>
        <v>855</v>
      </c>
      <c r="J7" s="123">
        <f>(C5*C7)+(D5*D7)+(E5*E7)+(F5*F7)+(G5*G7)+(H5*H7)</f>
        <v>89761.138500000001</v>
      </c>
      <c r="K7" s="116">
        <v>8</v>
      </c>
      <c r="L7" s="103">
        <v>10</v>
      </c>
      <c r="M7" s="103">
        <f>K7+L7</f>
        <v>18</v>
      </c>
      <c r="N7" s="124">
        <f>(K5*K7)+(L5*L7)</f>
        <v>1365.32</v>
      </c>
      <c r="O7" s="116">
        <f t="shared" ref="O7:P9" si="0">I7+M7</f>
        <v>873</v>
      </c>
      <c r="P7" s="124">
        <f t="shared" si="0"/>
        <v>91126.458500000008</v>
      </c>
    </row>
    <row r="8" spans="1:16" ht="17.25">
      <c r="A8" s="122" t="s">
        <v>30</v>
      </c>
      <c r="B8" s="112" t="s">
        <v>27</v>
      </c>
      <c r="C8" s="103">
        <v>8</v>
      </c>
      <c r="D8" s="103">
        <v>24</v>
      </c>
      <c r="E8" s="103">
        <v>281</v>
      </c>
      <c r="F8" s="103">
        <v>324</v>
      </c>
      <c r="G8" s="103">
        <v>454</v>
      </c>
      <c r="H8" s="103">
        <v>40</v>
      </c>
      <c r="I8" s="103">
        <f>SUM(C8:H8)</f>
        <v>1131</v>
      </c>
      <c r="J8" s="123">
        <f>(C5*C8)+(D5*D8)+(E5*E8)+(F5*F8)+(G5*G8)+(H5*H8)</f>
        <v>122157.43479999999</v>
      </c>
      <c r="K8" s="116"/>
      <c r="L8" s="103"/>
      <c r="M8" s="103">
        <f>K8+L8</f>
        <v>0</v>
      </c>
      <c r="N8" s="124">
        <f>(K5*K8)+(L5*L8)</f>
        <v>0</v>
      </c>
      <c r="O8" s="116">
        <f t="shared" si="0"/>
        <v>1131</v>
      </c>
      <c r="P8" s="124">
        <f t="shared" si="0"/>
        <v>122157.43479999999</v>
      </c>
    </row>
    <row r="9" spans="1:16" s="128" customFormat="1" ht="18" thickBot="1">
      <c r="A9" s="125" t="s">
        <v>41</v>
      </c>
      <c r="B9" s="112" t="s">
        <v>27</v>
      </c>
      <c r="C9" s="126">
        <v>4</v>
      </c>
      <c r="D9" s="126">
        <v>30</v>
      </c>
      <c r="E9" s="126">
        <v>150</v>
      </c>
      <c r="F9" s="126">
        <v>250</v>
      </c>
      <c r="G9" s="126">
        <v>400</v>
      </c>
      <c r="H9" s="126">
        <v>20</v>
      </c>
      <c r="I9" s="126">
        <f>SUM(C9:H9)</f>
        <v>854</v>
      </c>
      <c r="J9" s="123">
        <f>(C5*C9)+(D5*D9)+(E5*E9)+(F5*F9)+(G5*G9)+(H5*H9)</f>
        <v>89591.407500000001</v>
      </c>
      <c r="K9" s="127"/>
      <c r="L9" s="126"/>
      <c r="M9" s="103">
        <f>K9+L9</f>
        <v>0</v>
      </c>
      <c r="N9" s="124">
        <f>(K5*K9)+(L5*L9)</f>
        <v>0</v>
      </c>
      <c r="O9" s="116">
        <f t="shared" si="0"/>
        <v>854</v>
      </c>
      <c r="P9" s="124">
        <f t="shared" si="0"/>
        <v>89591.407500000001</v>
      </c>
    </row>
    <row r="10" spans="1:16" s="133" customFormat="1" ht="18.75" thickTop="1" thickBot="1">
      <c r="A10" s="129" t="s">
        <v>28</v>
      </c>
      <c r="B10" s="130"/>
      <c r="C10" s="131">
        <f t="shared" ref="C10:K10" si="1">SUM(C7:C9)</f>
        <v>17</v>
      </c>
      <c r="D10" s="131">
        <f t="shared" si="1"/>
        <v>84</v>
      </c>
      <c r="E10" s="131">
        <f t="shared" si="1"/>
        <v>581</v>
      </c>
      <c r="F10" s="131">
        <f t="shared" si="1"/>
        <v>824</v>
      </c>
      <c r="G10" s="131">
        <f t="shared" si="1"/>
        <v>1254</v>
      </c>
      <c r="H10" s="131">
        <f t="shared" si="1"/>
        <v>80</v>
      </c>
      <c r="I10" s="131">
        <f t="shared" si="1"/>
        <v>2840</v>
      </c>
      <c r="J10" s="77">
        <f t="shared" si="1"/>
        <v>301509.98080000002</v>
      </c>
      <c r="K10" s="132">
        <f t="shared" si="1"/>
        <v>8</v>
      </c>
      <c r="L10" s="132">
        <f t="shared" ref="L10:N10" si="2">SUM(L7:L9)</f>
        <v>10</v>
      </c>
      <c r="M10" s="132">
        <f t="shared" si="2"/>
        <v>18</v>
      </c>
      <c r="N10" s="78">
        <f t="shared" si="2"/>
        <v>1365.32</v>
      </c>
      <c r="O10" s="132">
        <f>I10+M10</f>
        <v>2858</v>
      </c>
      <c r="P10" s="78">
        <f>SUM(P7:P9)</f>
        <v>302875.30079999997</v>
      </c>
    </row>
    <row r="11" spans="1:16" ht="17.25">
      <c r="A11" s="122" t="s">
        <v>29</v>
      </c>
      <c r="B11" s="116"/>
      <c r="C11" s="103"/>
      <c r="D11" s="103"/>
      <c r="E11" s="103"/>
      <c r="F11" s="103"/>
      <c r="G11" s="103"/>
      <c r="H11" s="103"/>
      <c r="I11" s="103"/>
      <c r="J11" s="124"/>
      <c r="K11" s="116"/>
      <c r="L11" s="103"/>
      <c r="M11" s="103"/>
      <c r="N11" s="124"/>
      <c r="O11" s="116"/>
      <c r="P11" s="104"/>
    </row>
    <row r="12" spans="1:16" ht="17.25">
      <c r="A12" s="122" t="s">
        <v>26</v>
      </c>
      <c r="B12" s="112" t="s">
        <v>27</v>
      </c>
      <c r="C12" s="103">
        <v>10</v>
      </c>
      <c r="D12" s="103">
        <v>20</v>
      </c>
      <c r="E12" s="103">
        <v>40</v>
      </c>
      <c r="F12" s="103">
        <v>50</v>
      </c>
      <c r="G12" s="103">
        <v>50</v>
      </c>
      <c r="H12" s="103">
        <v>10</v>
      </c>
      <c r="I12" s="103">
        <f>SUM(C12:H12)</f>
        <v>180</v>
      </c>
      <c r="J12" s="123">
        <f>(C5*C12)+(D5*D12)+(E5*E12)+(F5*F12)+(G5*G12)+(H5*H12)</f>
        <v>21221.099000000002</v>
      </c>
      <c r="K12" s="116">
        <v>5</v>
      </c>
      <c r="L12" s="103">
        <v>7</v>
      </c>
      <c r="M12" s="103">
        <f>SUM(K12:L12)</f>
        <v>12</v>
      </c>
      <c r="N12" s="124">
        <f>(K5*K12)+(L5*L12)</f>
        <v>918.4849999999999</v>
      </c>
      <c r="O12" s="116">
        <f t="shared" ref="O12:P14" si="3">I12+M12</f>
        <v>192</v>
      </c>
      <c r="P12" s="124">
        <f t="shared" si="3"/>
        <v>22139.584000000003</v>
      </c>
    </row>
    <row r="13" spans="1:16" s="128" customFormat="1" ht="18" thickBot="1">
      <c r="A13" s="125" t="s">
        <v>30</v>
      </c>
      <c r="B13" s="112" t="s">
        <v>27</v>
      </c>
      <c r="C13" s="126">
        <v>10</v>
      </c>
      <c r="D13" s="126">
        <v>20</v>
      </c>
      <c r="E13" s="126">
        <v>40</v>
      </c>
      <c r="F13" s="126">
        <v>50</v>
      </c>
      <c r="G13" s="126">
        <v>50</v>
      </c>
      <c r="H13" s="126">
        <v>10</v>
      </c>
      <c r="I13" s="126">
        <f>SUM(C13:H13)</f>
        <v>180</v>
      </c>
      <c r="J13" s="123">
        <f>(C5*C13)+(D5*D13)+(E5*E13)+(F5*F13)+(G5*G13)+(H5*H13)</f>
        <v>21221.099000000002</v>
      </c>
      <c r="K13" s="127"/>
      <c r="L13" s="126"/>
      <c r="M13" s="126">
        <f>SUM(K13:L13)</f>
        <v>0</v>
      </c>
      <c r="N13" s="124">
        <f>(K5*K13)+(L5*L13)</f>
        <v>0</v>
      </c>
      <c r="O13" s="127">
        <f t="shared" si="3"/>
        <v>180</v>
      </c>
      <c r="P13" s="135">
        <f t="shared" si="3"/>
        <v>21221.099000000002</v>
      </c>
    </row>
    <row r="14" spans="1:16" s="141" customFormat="1" ht="18.75" thickTop="1" thickBot="1">
      <c r="A14" s="136" t="s">
        <v>31</v>
      </c>
      <c r="B14" s="137"/>
      <c r="C14" s="138">
        <f>SUM(C12:C13)</f>
        <v>20</v>
      </c>
      <c r="D14" s="138">
        <f t="shared" ref="D14:H14" si="4">SUM(D12:D13)</f>
        <v>40</v>
      </c>
      <c r="E14" s="138">
        <f t="shared" si="4"/>
        <v>80</v>
      </c>
      <c r="F14" s="138">
        <f t="shared" si="4"/>
        <v>100</v>
      </c>
      <c r="G14" s="138">
        <f t="shared" si="4"/>
        <v>100</v>
      </c>
      <c r="H14" s="138">
        <f t="shared" si="4"/>
        <v>20</v>
      </c>
      <c r="I14" s="138">
        <f>SUM(I12:I13)</f>
        <v>360</v>
      </c>
      <c r="J14" s="139">
        <f>SUM(J12:J13)</f>
        <v>42442.198000000004</v>
      </c>
      <c r="K14" s="137">
        <f t="shared" ref="K14:N14" si="5">SUM(K12:K13)</f>
        <v>5</v>
      </c>
      <c r="L14" s="138">
        <f t="shared" si="5"/>
        <v>7</v>
      </c>
      <c r="M14" s="138">
        <f t="shared" si="5"/>
        <v>12</v>
      </c>
      <c r="N14" s="140">
        <f t="shared" si="5"/>
        <v>918.4849999999999</v>
      </c>
      <c r="O14" s="137">
        <f t="shared" si="3"/>
        <v>372</v>
      </c>
      <c r="P14" s="140">
        <f t="shared" si="3"/>
        <v>43360.683000000005</v>
      </c>
    </row>
    <row r="15" spans="1:16" ht="18" thickTop="1">
      <c r="A15" s="122" t="s">
        <v>12</v>
      </c>
      <c r="B15" s="116"/>
      <c r="C15" s="103">
        <f>(SUM(C7:C14))/2</f>
        <v>37</v>
      </c>
      <c r="D15" s="103">
        <f t="shared" ref="D15:H15" si="6">(SUM(D7:D14))/2</f>
        <v>124</v>
      </c>
      <c r="E15" s="103">
        <f t="shared" si="6"/>
        <v>661</v>
      </c>
      <c r="F15" s="103">
        <f t="shared" si="6"/>
        <v>924</v>
      </c>
      <c r="G15" s="103">
        <f t="shared" si="6"/>
        <v>1354</v>
      </c>
      <c r="H15" s="103">
        <f t="shared" si="6"/>
        <v>100</v>
      </c>
      <c r="I15" s="103">
        <f>SUM(I14,I10)</f>
        <v>3200</v>
      </c>
      <c r="J15" s="124">
        <f>J14+J10</f>
        <v>343952.17879999999</v>
      </c>
      <c r="K15" s="116">
        <f>SUM(K14,K10)</f>
        <v>13</v>
      </c>
      <c r="L15" s="103">
        <f>SUM(L14,L10)</f>
        <v>17</v>
      </c>
      <c r="M15" s="103">
        <f>SUM(M14,M10)</f>
        <v>30</v>
      </c>
      <c r="N15" s="123">
        <f>SUM(N7:N14)/2</f>
        <v>2283.8049999999998</v>
      </c>
      <c r="O15" s="116">
        <f>(SUM(O7:O14))/2</f>
        <v>3230</v>
      </c>
      <c r="P15" s="124">
        <f>J15+N15</f>
        <v>346235.98379999999</v>
      </c>
    </row>
    <row r="16" spans="1:16" ht="17.25">
      <c r="A16" s="122"/>
      <c r="B16" s="116"/>
      <c r="C16" s="103"/>
      <c r="D16" s="103"/>
      <c r="E16" s="103"/>
      <c r="F16" s="103"/>
      <c r="G16" s="103"/>
      <c r="H16" s="103"/>
      <c r="I16" s="103"/>
      <c r="J16" s="123"/>
      <c r="K16" s="116"/>
      <c r="L16" s="103"/>
      <c r="M16" s="103"/>
      <c r="N16" s="123"/>
      <c r="O16" s="116"/>
      <c r="P16" s="124"/>
    </row>
    <row r="17" spans="1:16" ht="17.25">
      <c r="A17" s="122" t="s">
        <v>32</v>
      </c>
      <c r="B17" s="116"/>
      <c r="C17" s="103"/>
      <c r="D17" s="103"/>
      <c r="E17" s="103"/>
      <c r="F17" s="103"/>
      <c r="G17" s="103"/>
      <c r="H17" s="103"/>
      <c r="I17" s="103"/>
      <c r="J17" s="123"/>
      <c r="K17" s="116"/>
      <c r="L17" s="103"/>
      <c r="M17" s="103"/>
      <c r="N17" s="104"/>
      <c r="O17" s="116"/>
      <c r="P17" s="124"/>
    </row>
    <row r="18" spans="1:16" ht="17.25">
      <c r="A18" s="122" t="s">
        <v>26</v>
      </c>
      <c r="B18" s="116"/>
      <c r="C18" s="103"/>
      <c r="D18" s="103"/>
      <c r="E18" s="103"/>
      <c r="F18" s="103"/>
      <c r="G18" s="103"/>
      <c r="H18" s="103"/>
      <c r="I18" s="103"/>
      <c r="J18" s="123">
        <v>2000</v>
      </c>
      <c r="K18" s="116"/>
      <c r="L18" s="103"/>
      <c r="M18" s="103"/>
      <c r="N18" s="104"/>
      <c r="O18" s="116"/>
      <c r="P18" s="124">
        <f>J18</f>
        <v>2000</v>
      </c>
    </row>
    <row r="19" spans="1:16" ht="18" thickBot="1">
      <c r="A19" s="122" t="s">
        <v>30</v>
      </c>
      <c r="B19" s="116"/>
      <c r="C19" s="103"/>
      <c r="D19" s="103"/>
      <c r="E19" s="103"/>
      <c r="F19" s="103"/>
      <c r="G19" s="103"/>
      <c r="H19" s="103"/>
      <c r="I19" s="103"/>
      <c r="J19" s="123"/>
      <c r="K19" s="116"/>
      <c r="L19" s="103"/>
      <c r="M19" s="103"/>
      <c r="N19" s="142">
        <v>1000</v>
      </c>
      <c r="O19" s="116"/>
      <c r="P19" s="124">
        <f>N19</f>
        <v>1000</v>
      </c>
    </row>
    <row r="20" spans="1:16" ht="18.75" thickTop="1" thickBot="1">
      <c r="A20" s="136" t="s">
        <v>144</v>
      </c>
      <c r="B20" s="137"/>
      <c r="C20" s="138">
        <f>SUM(C18:C19)</f>
        <v>0</v>
      </c>
      <c r="D20" s="138">
        <f t="shared" ref="D20:H20" si="7">SUM(D18:D19)</f>
        <v>0</v>
      </c>
      <c r="E20" s="138">
        <f t="shared" si="7"/>
        <v>0</v>
      </c>
      <c r="F20" s="138">
        <f t="shared" si="7"/>
        <v>0</v>
      </c>
      <c r="G20" s="138">
        <f t="shared" si="7"/>
        <v>0</v>
      </c>
      <c r="H20" s="138">
        <f t="shared" si="7"/>
        <v>0</v>
      </c>
      <c r="I20" s="138">
        <f>SUM(I18:I19)</f>
        <v>0</v>
      </c>
      <c r="J20" s="139">
        <f>SUM(J18:J19)</f>
        <v>2000</v>
      </c>
      <c r="K20" s="137">
        <f t="shared" ref="K20:N20" si="8">SUM(K18:K19)</f>
        <v>0</v>
      </c>
      <c r="L20" s="138">
        <f t="shared" si="8"/>
        <v>0</v>
      </c>
      <c r="M20" s="138">
        <f t="shared" si="8"/>
        <v>0</v>
      </c>
      <c r="N20" s="140">
        <f t="shared" si="8"/>
        <v>1000</v>
      </c>
      <c r="O20" s="137"/>
      <c r="P20" s="140">
        <f t="shared" ref="P20" si="9">J20+N20</f>
        <v>3000</v>
      </c>
    </row>
    <row r="21" spans="1:16" s="148" customFormat="1" ht="18.75" thickTop="1" thickBot="1">
      <c r="A21" s="143" t="s">
        <v>33</v>
      </c>
      <c r="B21" s="144"/>
      <c r="C21" s="145"/>
      <c r="D21" s="145"/>
      <c r="E21" s="145"/>
      <c r="F21" s="145"/>
      <c r="G21" s="145"/>
      <c r="H21" s="145"/>
      <c r="I21" s="145"/>
      <c r="J21" s="146">
        <f>SUM(J15:J18)</f>
        <v>345952.17879999999</v>
      </c>
      <c r="K21" s="144"/>
      <c r="L21" s="145"/>
      <c r="M21" s="145"/>
      <c r="N21" s="146">
        <f>SUM(N15:N19)</f>
        <v>3283.8049999999998</v>
      </c>
      <c r="O21" s="144"/>
      <c r="P21" s="146">
        <f>SUM(P15:P19)</f>
        <v>349235.98379999999</v>
      </c>
    </row>
    <row r="22" spans="1:16" ht="15">
      <c r="I22" s="102"/>
      <c r="M22" s="102"/>
    </row>
    <row r="23" spans="1:16" ht="15">
      <c r="I23" s="102"/>
      <c r="M23" s="102"/>
    </row>
    <row r="24" spans="1:16" ht="15">
      <c r="C24" s="149"/>
      <c r="D24" s="149"/>
      <c r="I24" s="102"/>
      <c r="M24" s="102"/>
    </row>
    <row r="25" spans="1:16" ht="15">
      <c r="C25" s="149"/>
      <c r="D25" s="149"/>
      <c r="I25" s="102"/>
      <c r="M25" s="102"/>
    </row>
    <row r="26" spans="1:16" ht="15">
      <c r="I26" s="102"/>
      <c r="M26" s="102"/>
    </row>
    <row r="27" spans="1:16" ht="15">
      <c r="I27" s="102"/>
      <c r="M27" s="102"/>
    </row>
    <row r="28" spans="1:16" ht="15">
      <c r="C28" s="149"/>
      <c r="D28" s="149"/>
      <c r="I28" s="102"/>
      <c r="M28" s="102"/>
    </row>
    <row r="29" spans="1:16" ht="15">
      <c r="I29" s="102"/>
      <c r="M29" s="102"/>
    </row>
    <row r="30" spans="1:16" ht="15">
      <c r="I30" s="102"/>
      <c r="M30" s="102"/>
    </row>
    <row r="31" spans="1:16" ht="15">
      <c r="I31" s="102"/>
      <c r="M31" s="102"/>
    </row>
    <row r="32" spans="1:16" ht="15">
      <c r="I32" s="102"/>
      <c r="M32" s="102"/>
    </row>
    <row r="33" spans="9:13" ht="15">
      <c r="I33" s="102"/>
      <c r="M33" s="102"/>
    </row>
    <row r="34" spans="9:13" ht="15">
      <c r="I34" s="102"/>
      <c r="M34" s="102"/>
    </row>
  </sheetData>
  <mergeCells count="4">
    <mergeCell ref="A1:P1"/>
    <mergeCell ref="A2:A5"/>
    <mergeCell ref="B2:J2"/>
    <mergeCell ref="K2:N2"/>
  </mergeCells>
  <pageMargins left="0.2" right="0.2" top="0.75" bottom="0.75" header="0.3" footer="0.3"/>
  <pageSetup scale="60" fitToHeight="0" orientation="landscape" r:id="rId1"/>
  <headerFooter>
    <oddHeader>&amp;CSAMPLE COST PROPOSAL (SUPPLEMENTAL)</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workbookViewId="0">
      <selection activeCell="E19" sqref="E19"/>
    </sheetView>
  </sheetViews>
  <sheetFormatPr defaultColWidth="8.88671875" defaultRowHeight="15.75"/>
  <cols>
    <col min="1" max="1" width="16.109375" style="14" customWidth="1"/>
    <col min="2" max="5" width="9.77734375" style="14" customWidth="1"/>
    <col min="6" max="6" width="9.77734375" style="24" customWidth="1"/>
    <col min="7" max="8" width="9.77734375" style="14" customWidth="1"/>
    <col min="9" max="9" width="8.44140625" style="14" customWidth="1"/>
    <col min="10" max="12" width="9.77734375" style="14" customWidth="1"/>
    <col min="13" max="13" width="9.77734375" style="24" customWidth="1"/>
    <col min="14" max="15" width="9.77734375" style="14" customWidth="1"/>
    <col min="16" max="16" width="8.109375" style="14" customWidth="1"/>
    <col min="17" max="19" width="9.77734375" style="14" customWidth="1"/>
    <col min="20" max="16384" width="8.88671875" style="14"/>
  </cols>
  <sheetData>
    <row r="1" spans="1:19" ht="53.25" customHeight="1" thickBot="1">
      <c r="A1" s="321" t="s">
        <v>35</v>
      </c>
      <c r="B1" s="322"/>
      <c r="C1" s="322"/>
      <c r="D1" s="322"/>
      <c r="E1" s="322"/>
      <c r="F1" s="322"/>
      <c r="G1" s="322"/>
      <c r="H1" s="322"/>
      <c r="I1" s="322"/>
      <c r="J1" s="322"/>
      <c r="K1" s="322"/>
      <c r="L1" s="322"/>
      <c r="M1" s="322"/>
      <c r="N1" s="322"/>
      <c r="O1" s="322"/>
      <c r="P1" s="322"/>
      <c r="Q1" s="322"/>
      <c r="R1" s="322"/>
      <c r="S1" s="323"/>
    </row>
    <row r="2" spans="1:19" ht="33" customHeight="1" thickBot="1">
      <c r="A2" s="324"/>
      <c r="B2" s="326" t="s">
        <v>36</v>
      </c>
      <c r="C2" s="327"/>
      <c r="D2" s="327"/>
      <c r="E2" s="327"/>
      <c r="F2" s="327"/>
      <c r="G2" s="327"/>
      <c r="H2" s="327"/>
      <c r="I2" s="327"/>
      <c r="J2" s="328"/>
      <c r="K2" s="326" t="s">
        <v>13</v>
      </c>
      <c r="L2" s="327"/>
      <c r="M2" s="327"/>
      <c r="N2" s="327"/>
      <c r="O2" s="327"/>
      <c r="P2" s="327"/>
      <c r="Q2" s="328"/>
      <c r="S2" s="15"/>
    </row>
    <row r="3" spans="1:19" ht="50.25" customHeight="1" thickBot="1">
      <c r="A3" s="325"/>
      <c r="B3" s="16" t="s">
        <v>14</v>
      </c>
      <c r="C3" s="17" t="s">
        <v>37</v>
      </c>
      <c r="D3" s="17" t="s">
        <v>38</v>
      </c>
      <c r="E3" s="17" t="s">
        <v>39</v>
      </c>
      <c r="F3" s="18" t="s">
        <v>15</v>
      </c>
      <c r="G3" s="17" t="s">
        <v>16</v>
      </c>
      <c r="H3" s="17" t="s">
        <v>40</v>
      </c>
      <c r="I3" s="17" t="s">
        <v>17</v>
      </c>
      <c r="J3" s="19" t="s">
        <v>18</v>
      </c>
      <c r="K3" s="20" t="s">
        <v>19</v>
      </c>
      <c r="L3" s="21" t="s">
        <v>20</v>
      </c>
      <c r="M3" s="18" t="s">
        <v>15</v>
      </c>
      <c r="N3" s="17" t="s">
        <v>16</v>
      </c>
      <c r="O3" s="17" t="s">
        <v>21</v>
      </c>
      <c r="P3" s="17" t="s">
        <v>17</v>
      </c>
      <c r="Q3" s="22" t="s">
        <v>18</v>
      </c>
      <c r="R3" s="20" t="s">
        <v>22</v>
      </c>
      <c r="S3" s="22" t="s">
        <v>23</v>
      </c>
    </row>
    <row r="4" spans="1:19" s="24" customFormat="1" ht="45">
      <c r="A4" s="325"/>
      <c r="B4" s="23" t="s">
        <v>24</v>
      </c>
      <c r="C4" s="24">
        <v>65</v>
      </c>
      <c r="D4" s="24">
        <v>48</v>
      </c>
      <c r="E4" s="24">
        <v>20</v>
      </c>
      <c r="J4" s="25"/>
      <c r="K4" s="26">
        <v>85</v>
      </c>
      <c r="L4" s="24">
        <v>25</v>
      </c>
      <c r="Q4" s="25"/>
      <c r="R4" s="26"/>
      <c r="S4" s="25"/>
    </row>
    <row r="5" spans="1:19" s="24" customFormat="1">
      <c r="A5" s="27" t="s">
        <v>25</v>
      </c>
      <c r="B5" s="23"/>
      <c r="J5" s="25"/>
      <c r="K5" s="26"/>
      <c r="Q5" s="25"/>
      <c r="R5" s="26"/>
      <c r="S5" s="25"/>
    </row>
    <row r="6" spans="1:19" ht="15">
      <c r="A6" s="27" t="s">
        <v>26</v>
      </c>
      <c r="B6" s="28" t="s">
        <v>27</v>
      </c>
      <c r="C6" s="14">
        <v>80</v>
      </c>
      <c r="D6" s="14">
        <v>25</v>
      </c>
      <c r="E6" s="14">
        <v>5</v>
      </c>
      <c r="F6" s="14">
        <f>SUM(C6:E6)</f>
        <v>110</v>
      </c>
      <c r="G6" s="29">
        <f>(C4*C6)+(D4*D6)+(E4*E6)</f>
        <v>6500</v>
      </c>
      <c r="H6" s="29">
        <f>G6*1.55</f>
        <v>10075</v>
      </c>
      <c r="I6" s="29">
        <f>G6*0.1</f>
        <v>650</v>
      </c>
      <c r="J6" s="30">
        <f>SUM(G6:I6)</f>
        <v>17225</v>
      </c>
      <c r="K6" s="31">
        <v>15</v>
      </c>
      <c r="L6" s="14">
        <v>10</v>
      </c>
      <c r="M6" s="14">
        <f>SUM(K6:L6)</f>
        <v>25</v>
      </c>
      <c r="N6" s="29">
        <f>(K4*K6)+(L4+L6)</f>
        <v>1310</v>
      </c>
      <c r="O6" s="29">
        <f>N6*1.32</f>
        <v>1729.2</v>
      </c>
      <c r="P6" s="29">
        <f>N6*0.1</f>
        <v>131</v>
      </c>
      <c r="Q6" s="30">
        <f>SUM(N6:P6)</f>
        <v>3170.2</v>
      </c>
      <c r="R6" s="31">
        <f>F6+M6</f>
        <v>135</v>
      </c>
      <c r="S6" s="30">
        <f>J6+Q6</f>
        <v>20395.2</v>
      </c>
    </row>
    <row r="7" spans="1:19" s="34" customFormat="1" ht="15">
      <c r="A7" s="32" t="s">
        <v>28</v>
      </c>
      <c r="B7" s="33"/>
      <c r="C7" s="34">
        <f>SUM(C6)</f>
        <v>80</v>
      </c>
      <c r="D7" s="34">
        <f t="shared" ref="D7:E11" si="0">SUM(D6)</f>
        <v>25</v>
      </c>
      <c r="E7" s="34">
        <f t="shared" si="0"/>
        <v>5</v>
      </c>
      <c r="F7" s="34">
        <f>SUM(C7:E7)</f>
        <v>110</v>
      </c>
      <c r="G7" s="35">
        <f>(C4*C7)+(D4*D7)+(E4*E7)</f>
        <v>6500</v>
      </c>
      <c r="H7" s="35">
        <f>G7*1.55</f>
        <v>10075</v>
      </c>
      <c r="I7" s="35">
        <f>G7*0.1</f>
        <v>650</v>
      </c>
      <c r="J7" s="36">
        <f t="shared" ref="J7:J12" si="1">SUM(G7:I7)</f>
        <v>17225</v>
      </c>
      <c r="K7" s="33">
        <f>SUM(K6)</f>
        <v>15</v>
      </c>
      <c r="L7" s="34">
        <f>SUM(L6)</f>
        <v>10</v>
      </c>
      <c r="M7" s="34">
        <f>SUM(K7:L7)</f>
        <v>25</v>
      </c>
      <c r="N7" s="35">
        <f>(K4*K7)+(L4*L7)</f>
        <v>1525</v>
      </c>
      <c r="O7" s="35">
        <f t="shared" ref="O7:O12" si="2">N7*1.32</f>
        <v>2013</v>
      </c>
      <c r="P7" s="35">
        <f t="shared" ref="P7:P12" si="3">N7*0.1</f>
        <v>152.5</v>
      </c>
      <c r="Q7" s="36">
        <f t="shared" ref="Q7:Q12" si="4">SUM(N7:P7)</f>
        <v>3690.5</v>
      </c>
      <c r="R7" s="33">
        <f>F7+M7</f>
        <v>135</v>
      </c>
      <c r="S7" s="36">
        <f>J7+Q7</f>
        <v>20915.5</v>
      </c>
    </row>
    <row r="8" spans="1:19" s="39" customFormat="1" ht="15">
      <c r="A8" s="37" t="s">
        <v>29</v>
      </c>
      <c r="B8" s="38"/>
      <c r="H8" s="40"/>
      <c r="I8" s="40"/>
      <c r="J8" s="41">
        <f t="shared" si="1"/>
        <v>0</v>
      </c>
      <c r="K8" s="38"/>
      <c r="O8" s="40"/>
      <c r="P8" s="40"/>
      <c r="Q8" s="41"/>
      <c r="R8" s="38"/>
      <c r="S8" s="42"/>
    </row>
    <row r="9" spans="1:19" ht="15">
      <c r="A9" s="27" t="s">
        <v>26</v>
      </c>
      <c r="B9" s="31"/>
      <c r="C9" s="14">
        <v>15</v>
      </c>
      <c r="D9" s="14">
        <v>40</v>
      </c>
      <c r="E9" s="14">
        <f t="shared" si="0"/>
        <v>0</v>
      </c>
      <c r="F9" s="14">
        <f t="shared" ref="F9:F11" si="5">SUM(C9:E9)</f>
        <v>55</v>
      </c>
      <c r="G9" s="29">
        <f>(C4*C9)+(D4*D9)+(E4*E9)</f>
        <v>2895</v>
      </c>
      <c r="H9" s="29">
        <f t="shared" ref="H9:H11" si="6">G9*1.55</f>
        <v>4487.25</v>
      </c>
      <c r="I9" s="29">
        <f t="shared" ref="I9:I11" si="7">G9*0.1</f>
        <v>289.5</v>
      </c>
      <c r="J9" s="30">
        <f t="shared" si="1"/>
        <v>7671.75</v>
      </c>
      <c r="K9" s="31">
        <v>60</v>
      </c>
      <c r="L9" s="14">
        <v>20</v>
      </c>
      <c r="M9" s="14">
        <f>SUM(K9:L9)</f>
        <v>80</v>
      </c>
      <c r="N9" s="29">
        <f>(K4*K9)+(L4*L9)</f>
        <v>5600</v>
      </c>
      <c r="O9" s="29">
        <f t="shared" si="2"/>
        <v>7392</v>
      </c>
      <c r="P9" s="29">
        <f t="shared" si="3"/>
        <v>560</v>
      </c>
      <c r="Q9" s="30">
        <f t="shared" si="4"/>
        <v>13552</v>
      </c>
      <c r="R9" s="31">
        <f>F9+M9</f>
        <v>135</v>
      </c>
      <c r="S9" s="30">
        <f>J9+Q9</f>
        <v>21223.75</v>
      </c>
    </row>
    <row r="10" spans="1:19" ht="15">
      <c r="A10" s="27" t="s">
        <v>30</v>
      </c>
      <c r="B10" s="31"/>
      <c r="C10" s="14">
        <v>12</v>
      </c>
      <c r="D10" s="14">
        <v>55</v>
      </c>
      <c r="E10" s="14">
        <f t="shared" si="0"/>
        <v>0</v>
      </c>
      <c r="F10" s="14">
        <f t="shared" si="5"/>
        <v>67</v>
      </c>
      <c r="G10" s="29">
        <f>(C4*C10)+(D4*D10)+(E4*E10)</f>
        <v>3420</v>
      </c>
      <c r="H10" s="29">
        <f t="shared" si="6"/>
        <v>5301</v>
      </c>
      <c r="I10" s="29">
        <f t="shared" si="7"/>
        <v>342</v>
      </c>
      <c r="J10" s="30">
        <f t="shared" si="1"/>
        <v>9063</v>
      </c>
      <c r="K10" s="31">
        <v>250</v>
      </c>
      <c r="M10" s="14">
        <f>SUM(K10:L10)</f>
        <v>250</v>
      </c>
      <c r="N10" s="29">
        <f>(K4*K10)+(L4*L10)</f>
        <v>21250</v>
      </c>
      <c r="O10" s="29">
        <f t="shared" si="2"/>
        <v>28050</v>
      </c>
      <c r="P10" s="29">
        <f t="shared" si="3"/>
        <v>2125</v>
      </c>
      <c r="Q10" s="30">
        <f t="shared" si="4"/>
        <v>51425</v>
      </c>
      <c r="R10" s="31">
        <f t="shared" ref="R10:R12" si="8">F10+M10</f>
        <v>317</v>
      </c>
      <c r="S10" s="30">
        <f>J10+Q10</f>
        <v>60488</v>
      </c>
    </row>
    <row r="11" spans="1:19" s="51" customFormat="1" thickBot="1">
      <c r="A11" s="49" t="s">
        <v>31</v>
      </c>
      <c r="B11" s="50"/>
      <c r="C11" s="51">
        <f>SUM(C9:C10)</f>
        <v>27</v>
      </c>
      <c r="D11" s="51">
        <f>SUM(D9:D10)</f>
        <v>95</v>
      </c>
      <c r="E11" s="51">
        <f t="shared" si="0"/>
        <v>0</v>
      </c>
      <c r="F11" s="51">
        <f t="shared" si="5"/>
        <v>122</v>
      </c>
      <c r="G11" s="52">
        <f>SUM(G9:G10)</f>
        <v>6315</v>
      </c>
      <c r="H11" s="52">
        <f t="shared" si="6"/>
        <v>9788.25</v>
      </c>
      <c r="I11" s="52">
        <f t="shared" si="7"/>
        <v>631.5</v>
      </c>
      <c r="J11" s="53">
        <f t="shared" si="1"/>
        <v>16734.75</v>
      </c>
      <c r="K11" s="50">
        <f>SUM(K9:K10)</f>
        <v>310</v>
      </c>
      <c r="L11" s="51">
        <f>SUM(L9:L10)</f>
        <v>20</v>
      </c>
      <c r="M11" s="51">
        <f>SUM(K11:L11)</f>
        <v>330</v>
      </c>
      <c r="N11" s="52">
        <f>SUM(N9:N10)</f>
        <v>26850</v>
      </c>
      <c r="O11" s="52">
        <f t="shared" si="2"/>
        <v>35442</v>
      </c>
      <c r="P11" s="52">
        <f t="shared" si="3"/>
        <v>2685</v>
      </c>
      <c r="Q11" s="53">
        <f t="shared" si="4"/>
        <v>64977</v>
      </c>
      <c r="R11" s="50">
        <f t="shared" si="8"/>
        <v>452</v>
      </c>
      <c r="S11" s="53">
        <f>J11+Q11</f>
        <v>81711.75</v>
      </c>
    </row>
    <row r="12" spans="1:19" thickTop="1">
      <c r="A12" s="27" t="s">
        <v>12</v>
      </c>
      <c r="B12" s="31"/>
      <c r="C12" s="14">
        <f>SUM(C11,C7)</f>
        <v>107</v>
      </c>
      <c r="D12" s="14">
        <f t="shared" ref="D12:F12" si="9">SUM(D11,D7)</f>
        <v>120</v>
      </c>
      <c r="E12" s="14">
        <f t="shared" si="9"/>
        <v>5</v>
      </c>
      <c r="F12" s="14">
        <f t="shared" si="9"/>
        <v>232</v>
      </c>
      <c r="G12" s="29">
        <f>SUM(G6:G11)/2</f>
        <v>12815</v>
      </c>
      <c r="H12" s="29">
        <f t="shared" ref="H12:I12" si="10">SUM(H6:H11)/2</f>
        <v>19863.25</v>
      </c>
      <c r="I12" s="29">
        <f t="shared" si="10"/>
        <v>1281.5</v>
      </c>
      <c r="J12" s="30">
        <f t="shared" si="1"/>
        <v>33959.75</v>
      </c>
      <c r="K12" s="31">
        <f t="shared" ref="K12:L12" si="11">SUM(K11,K7)</f>
        <v>325</v>
      </c>
      <c r="L12" s="14">
        <f t="shared" si="11"/>
        <v>30</v>
      </c>
      <c r="M12" s="14">
        <f>SUM(K12:L12)</f>
        <v>355</v>
      </c>
      <c r="N12" s="29">
        <f>SUM(N6:N11)/2</f>
        <v>28267.5</v>
      </c>
      <c r="O12" s="29">
        <f t="shared" si="2"/>
        <v>37313.1</v>
      </c>
      <c r="P12" s="29">
        <f t="shared" si="3"/>
        <v>2826.75</v>
      </c>
      <c r="Q12" s="30">
        <f t="shared" si="4"/>
        <v>68407.350000000006</v>
      </c>
      <c r="R12" s="31">
        <f t="shared" si="8"/>
        <v>587</v>
      </c>
      <c r="S12" s="30">
        <f>J12+Q12</f>
        <v>102367.1</v>
      </c>
    </row>
    <row r="13" spans="1:19" ht="16.5" thickBot="1">
      <c r="A13" s="27" t="s">
        <v>32</v>
      </c>
      <c r="B13" s="31"/>
      <c r="F13" s="14"/>
      <c r="J13" s="54">
        <v>500</v>
      </c>
      <c r="K13" s="31"/>
      <c r="M13" s="14"/>
      <c r="N13" s="24"/>
      <c r="Q13" s="54">
        <v>450</v>
      </c>
      <c r="R13" s="31"/>
      <c r="S13" s="54">
        <f>J13+Q13</f>
        <v>950</v>
      </c>
    </row>
    <row r="14" spans="1:19" s="48" customFormat="1" ht="16.5" thickTop="1" thickBot="1">
      <c r="A14" s="43" t="s">
        <v>33</v>
      </c>
      <c r="B14" s="44"/>
      <c r="C14" s="45"/>
      <c r="D14" s="45"/>
      <c r="E14" s="45"/>
      <c r="F14" s="45"/>
      <c r="G14" s="45"/>
      <c r="H14" s="45"/>
      <c r="I14" s="45"/>
      <c r="J14" s="46">
        <f>SUM(J12:J13)</f>
        <v>34459.75</v>
      </c>
      <c r="K14" s="44"/>
      <c r="L14" s="45"/>
      <c r="M14" s="45"/>
      <c r="N14" s="47"/>
      <c r="O14" s="45"/>
      <c r="P14" s="45"/>
      <c r="Q14" s="46">
        <f>SUM(Q12:Q13)</f>
        <v>68857.350000000006</v>
      </c>
      <c r="R14" s="44"/>
      <c r="S14" s="46">
        <f>SUM(S12:S13)</f>
        <v>103317.1</v>
      </c>
    </row>
    <row r="15" spans="1:19" ht="15">
      <c r="F15" s="14"/>
      <c r="M15" s="14"/>
    </row>
    <row r="16" spans="1:19" ht="15">
      <c r="F16" s="14"/>
      <c r="M16" s="14"/>
    </row>
    <row r="17" spans="6:13" ht="15">
      <c r="F17" s="14"/>
      <c r="M17" s="14"/>
    </row>
    <row r="18" spans="6:13" ht="15">
      <c r="F18" s="14"/>
      <c r="M18" s="14"/>
    </row>
    <row r="19" spans="6:13" ht="15">
      <c r="F19" s="14"/>
      <c r="M19" s="14"/>
    </row>
    <row r="20" spans="6:13" ht="15">
      <c r="F20" s="14"/>
      <c r="M20" s="14"/>
    </row>
    <row r="21" spans="6:13" ht="15">
      <c r="F21" s="14"/>
      <c r="M21" s="14"/>
    </row>
    <row r="22" spans="6:13" ht="15">
      <c r="F22" s="14"/>
      <c r="M22" s="14"/>
    </row>
    <row r="23" spans="6:13" ht="15">
      <c r="F23" s="14"/>
      <c r="M23" s="14"/>
    </row>
    <row r="24" spans="6:13" ht="15">
      <c r="F24" s="14"/>
      <c r="M24" s="14"/>
    </row>
    <row r="25" spans="6:13" ht="15">
      <c r="F25" s="14"/>
      <c r="M25" s="14"/>
    </row>
    <row r="26" spans="6:13" ht="15">
      <c r="F26" s="14"/>
      <c r="M26" s="14"/>
    </row>
    <row r="27" spans="6:13" ht="15">
      <c r="F27" s="14"/>
      <c r="M27" s="14"/>
    </row>
    <row r="28" spans="6:13" ht="15">
      <c r="F28" s="14"/>
      <c r="M28" s="14"/>
    </row>
    <row r="29" spans="6:13" ht="15">
      <c r="F29" s="14"/>
      <c r="M29" s="14"/>
    </row>
    <row r="30" spans="6:13" ht="15">
      <c r="F30" s="14"/>
      <c r="M30" s="14"/>
    </row>
    <row r="31" spans="6:13" ht="15">
      <c r="F31" s="14"/>
      <c r="M31" s="14"/>
    </row>
    <row r="32" spans="6:13" ht="15">
      <c r="F32" s="14"/>
      <c r="M32" s="14"/>
    </row>
  </sheetData>
  <mergeCells count="4">
    <mergeCell ref="A1:S1"/>
    <mergeCell ref="A2:A4"/>
    <mergeCell ref="B2:J2"/>
    <mergeCell ref="K2:Q2"/>
  </mergeCells>
  <pageMargins left="0.7" right="0.7" top="0.75" bottom="0.75" header="0.3" footer="0.3"/>
  <pageSetup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10-H Instructions</vt:lpstr>
      <vt:lpstr>10-H</vt:lpstr>
      <vt:lpstr>Sample Cost Proposal</vt:lpstr>
      <vt:lpstr>Sample Cost Prop_Supplement</vt:lpstr>
      <vt:lpstr>Cost Proposal I</vt:lpstr>
      <vt:lpstr>'10-H'!Print_Area</vt:lpstr>
      <vt:lpstr>'10-H Instructions'!Print_Area</vt:lpstr>
      <vt:lpstr>'10-H'!Print_Titles</vt:lpstr>
    </vt:vector>
  </TitlesOfParts>
  <Company>City of Sacramento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Shareen Kidd</dc:creator>
  <cp:lastModifiedBy>Nicole Henderson</cp:lastModifiedBy>
  <cp:lastPrinted>2015-03-31T15:29:57Z</cp:lastPrinted>
  <dcterms:created xsi:type="dcterms:W3CDTF">2013-06-28T23:05:28Z</dcterms:created>
  <dcterms:modified xsi:type="dcterms:W3CDTF">2015-03-31T15:34:40Z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